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etail CF-310303 key in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PwC</author>
    <author>Abas</author>
    <author>ayaziza</author>
  </authors>
  <commentList>
    <comment ref="Q55" authorId="0">
      <text>
        <r>
          <rPr>
            <b/>
            <sz val="8"/>
            <rFont val="Tahoma"/>
            <family val="0"/>
          </rPr>
          <t>PwC:</t>
        </r>
        <r>
          <rPr>
            <sz val="8"/>
            <rFont val="Tahoma"/>
            <family val="0"/>
          </rPr>
          <t xml:space="preserve">
Contra for RSG</t>
        </r>
      </text>
    </comment>
    <comment ref="V17" authorId="0">
      <text>
        <r>
          <rPr>
            <b/>
            <sz val="8"/>
            <rFont val="Tahoma"/>
            <family val="0"/>
          </rPr>
          <t>PwC:</t>
        </r>
        <r>
          <rPr>
            <sz val="8"/>
            <rFont val="Tahoma"/>
            <family val="0"/>
          </rPr>
          <t xml:space="preserve">
Bad debts written off and allowance for doubtful debts</t>
        </r>
      </text>
    </comment>
    <comment ref="P19" authorId="0">
      <text>
        <r>
          <rPr>
            <b/>
            <sz val="8"/>
            <rFont val="Tahoma"/>
            <family val="0"/>
          </rPr>
          <t>PwC:</t>
        </r>
        <r>
          <rPr>
            <sz val="8"/>
            <rFont val="Tahoma"/>
            <family val="0"/>
          </rPr>
          <t xml:space="preserve">
Prov in dimunition in value of investment written back</t>
        </r>
      </text>
    </comment>
    <comment ref="I14" authorId="1">
      <text>
        <r>
          <rPr>
            <b/>
            <sz val="8"/>
            <rFont val="Tahoma"/>
            <family val="0"/>
          </rPr>
          <t>Abas:</t>
        </r>
        <r>
          <rPr>
            <sz val="8"/>
            <rFont val="Tahoma"/>
            <family val="0"/>
          </rPr>
          <t xml:space="preserve">
Agreed to consol income statement</t>
        </r>
      </text>
    </comment>
    <comment ref="H23" authorId="1">
      <text>
        <r>
          <rPr>
            <b/>
            <sz val="8"/>
            <rFont val="Tahoma"/>
            <family val="0"/>
          </rPr>
          <t>Abas:</t>
        </r>
        <r>
          <rPr>
            <sz val="8"/>
            <rFont val="Tahoma"/>
            <family val="0"/>
          </rPr>
          <t xml:space="preserve">
current yr's share of associate profit</t>
        </r>
      </text>
    </comment>
    <comment ref="O21" authorId="1">
      <text>
        <r>
          <rPr>
            <b/>
            <sz val="8"/>
            <rFont val="Tahoma"/>
            <family val="0"/>
          </rPr>
          <t>Abas:</t>
        </r>
        <r>
          <rPr>
            <sz val="8"/>
            <rFont val="Tahoma"/>
            <family val="0"/>
          </rPr>
          <t xml:space="preserve">
current yr share of associate profit</t>
        </r>
      </text>
    </comment>
    <comment ref="O22" authorId="1">
      <text>
        <r>
          <rPr>
            <b/>
            <sz val="8"/>
            <rFont val="Tahoma"/>
            <family val="0"/>
          </rPr>
          <t>Abas:</t>
        </r>
        <r>
          <rPr>
            <sz val="8"/>
            <rFont val="Tahoma"/>
            <family val="0"/>
          </rPr>
          <t xml:space="preserve">
current yr share of associate tax</t>
        </r>
      </text>
    </comment>
    <comment ref="N43" authorId="1">
      <text>
        <r>
          <rPr>
            <b/>
            <sz val="8"/>
            <rFont val="Tahoma"/>
            <family val="0"/>
          </rPr>
          <t>Abas:</t>
        </r>
        <r>
          <rPr>
            <sz val="8"/>
            <rFont val="Tahoma"/>
            <family val="0"/>
          </rPr>
          <t xml:space="preserve">
Goodwill on acquisition</t>
        </r>
      </text>
    </comment>
    <comment ref="AC15" authorId="1">
      <text>
        <r>
          <rPr>
            <b/>
            <sz val="8"/>
            <rFont val="Tahoma"/>
            <family val="0"/>
          </rPr>
          <t>Abas:</t>
        </r>
        <r>
          <rPr>
            <sz val="8"/>
            <rFont val="Tahoma"/>
            <family val="0"/>
          </rPr>
          <t xml:space="preserve">
Interest paid in COS</t>
        </r>
      </text>
    </comment>
    <comment ref="M31" authorId="0">
      <text>
        <r>
          <rPr>
            <b/>
            <sz val="8"/>
            <rFont val="Tahoma"/>
            <family val="0"/>
          </rPr>
          <t>PwC:</t>
        </r>
        <r>
          <rPr>
            <sz val="8"/>
            <rFont val="Tahoma"/>
            <family val="0"/>
          </rPr>
          <t xml:space="preserve">
Balancing figure</t>
        </r>
      </text>
    </comment>
    <comment ref="V9" authorId="2">
      <text>
        <r>
          <rPr>
            <b/>
            <sz val="8"/>
            <rFont val="Tahoma"/>
            <family val="0"/>
          </rPr>
          <t>ayaziza:</t>
        </r>
        <r>
          <rPr>
            <sz val="8"/>
            <rFont val="Tahoma"/>
            <family val="0"/>
          </rPr>
          <t xml:space="preserve">
couldn't tie details to 30.6.2002</t>
        </r>
      </text>
    </comment>
  </commentList>
</comments>
</file>

<file path=xl/sharedStrings.xml><?xml version="1.0" encoding="utf-8"?>
<sst xmlns="http://schemas.openxmlformats.org/spreadsheetml/2006/main" count="139" uniqueCount="131">
  <si>
    <t>Operating activities</t>
  </si>
  <si>
    <t>Cash receipts from customers</t>
  </si>
  <si>
    <t>Cash paid to suppliers and employees</t>
  </si>
  <si>
    <t>Cash from operations</t>
  </si>
  <si>
    <t>Interest paid</t>
  </si>
  <si>
    <t>Interest received</t>
  </si>
  <si>
    <t>Tax paid</t>
  </si>
  <si>
    <t>Investing activities</t>
  </si>
  <si>
    <t>Property,plant and equipment:</t>
  </si>
  <si>
    <t>- additions</t>
  </si>
  <si>
    <t>- disposals</t>
  </si>
  <si>
    <t>Financing activities</t>
  </si>
  <si>
    <t>Cash and cash equivalents</t>
  </si>
  <si>
    <t>Check</t>
  </si>
  <si>
    <t>Tax</t>
  </si>
  <si>
    <t>Cash equivalent C/f</t>
  </si>
  <si>
    <t>Share</t>
  </si>
  <si>
    <t xml:space="preserve">Share </t>
  </si>
  <si>
    <t xml:space="preserve">Reserves </t>
  </si>
  <si>
    <t>Capital</t>
  </si>
  <si>
    <t>Revaluation</t>
  </si>
  <si>
    <t>Merger</t>
  </si>
  <si>
    <t>Minority</t>
  </si>
  <si>
    <t>Profit</t>
  </si>
  <si>
    <t xml:space="preserve">Deferred </t>
  </si>
  <si>
    <t>Loans</t>
  </si>
  <si>
    <t>HP</t>
  </si>
  <si>
    <t>Fixed Assets</t>
  </si>
  <si>
    <t>Goodwill</t>
  </si>
  <si>
    <t>Investment</t>
  </si>
  <si>
    <t xml:space="preserve">Other </t>
  </si>
  <si>
    <t xml:space="preserve">Long &amp; Short </t>
  </si>
  <si>
    <t>Construction</t>
  </si>
  <si>
    <t>Attributable</t>
  </si>
  <si>
    <t xml:space="preserve">Progress </t>
  </si>
  <si>
    <t>Inventories</t>
  </si>
  <si>
    <t>Trade</t>
  </si>
  <si>
    <t>Other</t>
  </si>
  <si>
    <t xml:space="preserve">Amount due </t>
  </si>
  <si>
    <t xml:space="preserve">Fixed </t>
  </si>
  <si>
    <t>Fixed</t>
  </si>
  <si>
    <t>Cash</t>
  </si>
  <si>
    <t xml:space="preserve">Trade </t>
  </si>
  <si>
    <t>Bank</t>
  </si>
  <si>
    <t>Provision</t>
  </si>
  <si>
    <t>Taxation</t>
  </si>
  <si>
    <t>capital</t>
  </si>
  <si>
    <t>premium</t>
  </si>
  <si>
    <t>on</t>
  </si>
  <si>
    <t>Reserves</t>
  </si>
  <si>
    <t>Deficit</t>
  </si>
  <si>
    <t>interest</t>
  </si>
  <si>
    <t>c/f</t>
  </si>
  <si>
    <t>Creditors</t>
  </si>
  <si>
    <t>Associated</t>
  </si>
  <si>
    <t>Investments</t>
  </si>
  <si>
    <t>Term Receivable</t>
  </si>
  <si>
    <t>cost</t>
  </si>
  <si>
    <t>profit</t>
  </si>
  <si>
    <t>billings</t>
  </si>
  <si>
    <t>receivables</t>
  </si>
  <si>
    <t>from/(to) assoc</t>
  </si>
  <si>
    <t>deposits</t>
  </si>
  <si>
    <t>and bank</t>
  </si>
  <si>
    <t>payables</t>
  </si>
  <si>
    <t>O/D</t>
  </si>
  <si>
    <t>consol</t>
  </si>
  <si>
    <t>Bonus issue</t>
  </si>
  <si>
    <t>Company</t>
  </si>
  <si>
    <t>co</t>
  </si>
  <si>
    <t>restricted</t>
  </si>
  <si>
    <t>balances</t>
  </si>
  <si>
    <t>Adjustments</t>
  </si>
  <si>
    <t>Revenue</t>
  </si>
  <si>
    <t>Cost of sales</t>
  </si>
  <si>
    <t>Other operating income</t>
  </si>
  <si>
    <t>Administrative expenses</t>
  </si>
  <si>
    <t>Advertising and marketing</t>
  </si>
  <si>
    <t>Other opex</t>
  </si>
  <si>
    <t>Finance cost</t>
  </si>
  <si>
    <t>Share of asso</t>
  </si>
  <si>
    <t>MI</t>
  </si>
  <si>
    <t>Dividend</t>
  </si>
  <si>
    <t>Increase in fixed asset through credit</t>
  </si>
  <si>
    <t>Decrease in revaluation</t>
  </si>
  <si>
    <t>Proceeds from disposal of Asso</t>
  </si>
  <si>
    <t>Purchase of subsidiary</t>
  </si>
  <si>
    <t>Additional investment in subsidiary</t>
  </si>
  <si>
    <t>Proceeds from hire purchase</t>
  </si>
  <si>
    <t>Funds from borrowings</t>
  </si>
  <si>
    <t>Repayment of loans</t>
  </si>
  <si>
    <t>Dividend paid to MI</t>
  </si>
  <si>
    <t>(Decrease)/increase in cash and cash equivalents</t>
  </si>
  <si>
    <t xml:space="preserve"> - at end of the period</t>
  </si>
  <si>
    <t>Long term loan</t>
  </si>
  <si>
    <t>O/bal</t>
  </si>
  <si>
    <t>Trust receipts (REC)</t>
  </si>
  <si>
    <t>Contra (RSG)</t>
  </si>
  <si>
    <t>Payment</t>
  </si>
  <si>
    <t>Closing bal</t>
  </si>
  <si>
    <t>Dividend paid to shareholders</t>
  </si>
  <si>
    <t>Proceeds from borrowings</t>
  </si>
  <si>
    <t>RANHILL BERHAD (430537-K)</t>
  </si>
  <si>
    <t>RM'000</t>
  </si>
  <si>
    <t>UNAUDITED CONDENSED CONSOLIDATED CASH FLOW STATEMENT</t>
  </si>
  <si>
    <t>NOTE 1</t>
  </si>
  <si>
    <t>Cash and bank balances</t>
  </si>
  <si>
    <t>Deposit with licensed bank</t>
  </si>
  <si>
    <t>Restricted deposits</t>
  </si>
  <si>
    <t>Bank Overdraft</t>
  </si>
  <si>
    <t>for bank guarantee facilities and bank overdrafts granted to subsidiaries.</t>
  </si>
  <si>
    <t>As per Condensed Consolidated Balance Sheet</t>
  </si>
  <si>
    <t>As per Cash Flow</t>
  </si>
  <si>
    <t>THIS CONDENSED FINANCIAL STATEMENTS IS TO BE READ IN CONJUNCTION</t>
  </si>
  <si>
    <t>WITH THE ANNUAL FINANCIAL STATEMENTS FOR THE YEAR ENDED 30 JUNE 2002</t>
  </si>
  <si>
    <t xml:space="preserve"> - at start of the period</t>
  </si>
  <si>
    <t>Payment of hire purchase</t>
  </si>
  <si>
    <t>note 18(a)</t>
  </si>
  <si>
    <t>Net cash flow used in operating activities</t>
  </si>
  <si>
    <t>Net cash flow used in investing activities</t>
  </si>
  <si>
    <t>9 months ended</t>
  </si>
  <si>
    <t>31 March 2003</t>
  </si>
  <si>
    <t xml:space="preserve">As this is the first interim financial report for the 3rd quarter prepared in accordance with MASB 26 - Interim Financial Reporting, </t>
  </si>
  <si>
    <t>-  Purchase of subsidiary</t>
  </si>
  <si>
    <t>- Proceeds from disposal of PPE</t>
  </si>
  <si>
    <t>Additional fund from MI</t>
  </si>
  <si>
    <t xml:space="preserve">Issue of  shares </t>
  </si>
  <si>
    <t>Net cash flow used in financing activities</t>
  </si>
  <si>
    <t>INTERIM REPORT FOR THE PERIOD ENDED 31 MARCH 2003</t>
  </si>
  <si>
    <t>there are no comparatives disclosed.</t>
  </si>
  <si>
    <t>Included in deposits with licensed banks are deposits of RM6,130,000 that are pledged with banks as securities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</si>
</sst>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RM&quot;#,##0;&quot;RM&quot;\-#,##0"/>
    <numFmt numFmtId="181" formatCode="&quot;RM&quot;#,##0;[Red]&quot;RM&quot;\-#,##0"/>
    <numFmt numFmtId="182" formatCode="&quot;RM&quot;#,##0.00;&quot;RM&quot;\-#,##0.00"/>
    <numFmt numFmtId="183" formatCode="&quot;RM&quot;#,##0.00;[Red]&quot;RM&quot;\-#,##0.00"/>
    <numFmt numFmtId="184" formatCode="_ &quot;RM&quot;* #,##0_ ;_ &quot;RM&quot;* \-#,##0_ ;_ &quot;RM&quot;* &quot;-&quot;_ ;_ @_ "/>
    <numFmt numFmtId="185" formatCode="_ &quot;RM&quot;* #,##0.00_ ;_ &quot;RM&quot;* \-#,##0.00_ ;_ &quot;RM&quot;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 * #,##0_ ;_ * \(#,##0\)_ ;_ * &quot;-&quot;_ ;_ @_ "/>
    <numFmt numFmtId="193" formatCode="_(* #,##0_);_(* \(#,##0\);_(* &quot;-&quot;??_);_(@_)"/>
    <numFmt numFmtId="194" formatCode="0.0%"/>
    <numFmt numFmtId="195" formatCode="0.000%"/>
    <numFmt numFmtId="196" formatCode="_ * #,##0.0_ ;_ * \(#,##0.0\)_ ;_ * &quot;-&quot;_ ;_ @_ "/>
    <numFmt numFmtId="197" formatCode="_ * #,##0.00_ ;_ * \(#,##0.00\)_ ;_ * &quot;-&quot;_ ;_ @_ "/>
    <numFmt numFmtId="198" formatCode="_ * #,##0.0_ ;_ * \-#,##0.0_ ;_ * &quot;-&quot;??_ ;_ @_ "/>
    <numFmt numFmtId="199" formatCode="_ * #,##0_ ;_ * \-#,##0_ ;_ * &quot;-&quot;??_ ;_ @_ "/>
    <numFmt numFmtId="200" formatCode="_-* #,##0_-;\-* \(#,##0\)_-;_-* &quot;-&quot;_-;_-@_-"/>
    <numFmt numFmtId="201" formatCode="_ * #,##0.0_ ;_ * \-#,##0.0_ ;_ * &quot;-&quot;?_ ;_ @_ "/>
    <numFmt numFmtId="202" formatCode="_(* #,##0.0_);_(* \(#,##0.0\);_(* &quot;-&quot;??_);_(@_)"/>
    <numFmt numFmtId="203" formatCode="#,##0.0_);[Red]\(#,##0.0\)"/>
    <numFmt numFmtId="204" formatCode="#,##0.00000_);[Red]\(#,##0.00000\)"/>
    <numFmt numFmtId="205" formatCode="#,##0.000_);[Red]\(#,##0.000\)"/>
    <numFmt numFmtId="206" formatCode="#,##0.0000_);[Red]\(#,##0.0000\)"/>
    <numFmt numFmtId="207" formatCode="_ * #,##0.000_ ;_ * \-#,##0.000_ ;_ * &quot;-&quot;??_ ;_ @_ "/>
    <numFmt numFmtId="208" formatCode="_ * #,##0.0000_ ;_ * \-#,##0.0000_ ;_ * &quot;-&quot;??_ ;_ @_ "/>
    <numFmt numFmtId="209" formatCode="_ * #,##0.00000_ ;_ * \-#,##0.00000_ ;_ * &quot;-&quot;??_ ;_ @_ "/>
    <numFmt numFmtId="210" formatCode="_ * #,##0.000000_ ;_ * \-#,##0.000000_ ;_ * &quot;-&quot;??_ ;_ @_ "/>
    <numFmt numFmtId="211" formatCode="#,##0.000000_);[Red]\(#,##0.000000\)"/>
    <numFmt numFmtId="212" formatCode="_ * #,##0.0000000_ ;_ * \-#,##0.0000000_ ;_ * &quot;-&quot;??_ ;_ @_ "/>
    <numFmt numFmtId="213" formatCode="_ * #,##0.00000000_ ;_ * \-#,##0.00000000_ ;_ * &quot;-&quot;??_ ;_ @_ "/>
    <numFmt numFmtId="214" formatCode="0.000"/>
    <numFmt numFmtId="215" formatCode="0.0"/>
    <numFmt numFmtId="216" formatCode="0.00000"/>
    <numFmt numFmtId="217" formatCode="_ * #,##0.000_ ;_ * \(#,##0.000\)_ ;_ * &quot;-&quot;_ ;_ @_ "/>
    <numFmt numFmtId="218" formatCode="_ * #,##0.0000_ ;_ * \(#,##0.0000\)_ ;_ * &quot;-&quot;_ ;_ @_ "/>
    <numFmt numFmtId="219" formatCode="_ * #,##0.00000_ ;_ * \(#,##0.00000\)_ ;_ * &quot;-&quot;_ ;_ @_ "/>
    <numFmt numFmtId="220" formatCode="_ * #,##0.000000_ ;_ * \(#,##0.000000\)_ ;_ * &quot;-&quot;_ ;_ @_ "/>
    <numFmt numFmtId="221" formatCode="0.0000"/>
    <numFmt numFmtId="222" formatCode="0.00_);[Red]\(0.00\)"/>
    <numFmt numFmtId="223" formatCode="&quot;£&quot;#,##0;\-&quot;£&quot;#,##0"/>
    <numFmt numFmtId="224" formatCode="&quot;£&quot;#,##0;[Red]\-&quot;£&quot;#,##0"/>
    <numFmt numFmtId="225" formatCode="&quot;£&quot;#,##0.00;\-&quot;£&quot;#,##0.00"/>
    <numFmt numFmtId="226" formatCode="&quot;£&quot;#,##0.00;[Red]\-&quot;£&quot;#,##0.00"/>
    <numFmt numFmtId="227" formatCode="_-&quot;£&quot;* #,##0_-;\-&quot;£&quot;* #,##0_-;_-&quot;£&quot;* &quot;-&quot;_-;_-@_-"/>
    <numFmt numFmtId="228" formatCode="_-&quot;£&quot;* #,##0.00_-;\-&quot;£&quot;* #,##0.00_-;_-&quot;£&quot;* &quot;-&quot;??_-;_-@_-"/>
    <numFmt numFmtId="229" formatCode="&quot;RM&quot;#,##0_);\(&quot;RM&quot;#,##0\)"/>
    <numFmt numFmtId="230" formatCode="&quot;RM&quot;#,##0_);[Red]\(&quot;RM&quot;#,##0\)"/>
    <numFmt numFmtId="231" formatCode="&quot;RM&quot;#,##0.00_);\(&quot;RM&quot;#,##0.00\)"/>
    <numFmt numFmtId="232" formatCode="&quot;RM&quot;#,##0.00_);[Red]\(&quot;RM&quot;#,##0.00\)"/>
    <numFmt numFmtId="233" formatCode="_(&quot;RM&quot;* #,##0_);_(&quot;RM&quot;* \(#,##0\);_(&quot;RM&quot;* &quot;-&quot;_);_(@_)"/>
    <numFmt numFmtId="234" formatCode="_(&quot;RM&quot;* #,##0.00_);_(&quot;RM&quot;* \(#,##0.00\);_(&quot;RM&quot;* &quot;-&quot;??_);_(@_)"/>
    <numFmt numFmtId="235" formatCode="#,##0_ ;\-#,##0\ "/>
    <numFmt numFmtId="236" formatCode="#,##0;[Red]#,##0"/>
    <numFmt numFmtId="237" formatCode="#,##0.0_ ;\-#,##0.0\ "/>
    <numFmt numFmtId="238" formatCode="0.0000000"/>
    <numFmt numFmtId="239" formatCode="0.000000"/>
    <numFmt numFmtId="240" formatCode="#,##0.0_);\(#,##0.0\)"/>
    <numFmt numFmtId="241" formatCode="0_);[Red]\(0\)"/>
    <numFmt numFmtId="242" formatCode="_(* #,##0.000_);_(* \(#,##0.000\);_(* &quot;-&quot;??_);_(@_)"/>
    <numFmt numFmtId="243" formatCode="_(* #,##0.0_);_(* \(#,##0.0\);_(* &quot;-&quot;_);_(@_)"/>
    <numFmt numFmtId="244" formatCode="_(* #,##0.00_);_(* \(#,##0.00\);_(* &quot;-&quot;_);_(@_)"/>
    <numFmt numFmtId="245" formatCode="_(* #,##0.000_);_(* \(#,##0.000\);_(* &quot;-&quot;_);_(@_)"/>
    <numFmt numFmtId="246" formatCode="_(* #,##0.000_);_(* \(#,##0.000\);_(* &quot;-&quot;???_);_(@_)"/>
    <numFmt numFmtId="247" formatCode="_ &quot;RM&quot;* #,##0.0_ ;_ &quot;RM&quot;* \-#,##0.0_ ;_ &quot;RM&quot;* &quot;-&quot;??_ ;_ @_ "/>
    <numFmt numFmtId="248" formatCode="_ &quot;RM&quot;* #,##0_ ;_ &quot;RM&quot;* \-#,##0_ ;_ &quot;RM&quot;* &quot;-&quot;??_ ;_ @_ "/>
    <numFmt numFmtId="249" formatCode="_-* #,##0_-;\-* #,##0_-;_-* &quot;-&quot;??_-;_-@_-"/>
    <numFmt numFmtId="250" formatCode="0;[Red]0"/>
    <numFmt numFmtId="251" formatCode="_-* #,##0.0_-;\-* #,##0.0_-;_-* &quot;-&quot;??_-;_-@_-"/>
    <numFmt numFmtId="252" formatCode="_(* #,##0.0_);_(* \(#,##0.0\);_(* &quot;-&quot;?_);_(@_)"/>
    <numFmt numFmtId="253" formatCode="#,##0.0"/>
    <numFmt numFmtId="254" formatCode="#,##0.0;[Red]\-#,##0.0"/>
    <numFmt numFmtId="255" formatCode="0.00000000000"/>
    <numFmt numFmtId="256" formatCode="0.00000000"/>
    <numFmt numFmtId="257" formatCode="0.000000000"/>
    <numFmt numFmtId="258" formatCode="0.0000000000"/>
    <numFmt numFmtId="259" formatCode="0.000000000000"/>
    <numFmt numFmtId="260" formatCode="0.0000000000000"/>
    <numFmt numFmtId="261" formatCode="0_ ;[Red]\-0\ "/>
    <numFmt numFmtId="262" formatCode="0.0;[Red]0.0"/>
    <numFmt numFmtId="263" formatCode="0.00;[Red]0.00"/>
    <numFmt numFmtId="264" formatCode="_(* #,##0.0000_);_(* \(#,##0.0000\);_(* &quot;-&quot;??_);_(@_)"/>
    <numFmt numFmtId="265" formatCode="0_);\(0\)"/>
    <numFmt numFmtId="266" formatCode="0.00_);\(0.00\)"/>
    <numFmt numFmtId="267" formatCode="0.0_);\(0.0\)"/>
    <numFmt numFmtId="268" formatCode="0.0_);[Red]\(0.0\)"/>
    <numFmt numFmtId="269" formatCode="#,##0.000_);\(#,##0.000\)"/>
    <numFmt numFmtId="270" formatCode="_(* #,##0.00000_);_(* \(#,##0.00000\);_(* &quot;-&quot;??_);_(@_)"/>
    <numFmt numFmtId="271" formatCode="_(* #,##0.000000_);_(* \(#,##0.000000\);_(* &quot;-&quot;??_);_(@_)"/>
    <numFmt numFmtId="272" formatCode="_(* #,##0.0000000_);_(* \(#,##0.0000000\);_(* &quot;-&quot;??_);_(@_)"/>
    <numFmt numFmtId="273" formatCode="_(* #,##0.00000000_);_(* \(#,##0.00000000\);_(* &quot;-&quot;??_);_(@_)"/>
    <numFmt numFmtId="274" formatCode="_(* #,##0.000000000_);_(* \(#,##0.000000000\);_(* &quot;-&quot;??_);_(@_)"/>
    <numFmt numFmtId="275" formatCode="_(* #,##0.0000000000_);_(* \(#,##0.0000000000\);_(* &quot;-&quot;??_);_(@_)"/>
    <numFmt numFmtId="276" formatCode="_(* #,##0.0000000000_);_(* \(#,##0.0000000000\);_(* &quot;-&quot;??????????_);_(@_)"/>
    <numFmt numFmtId="277" formatCode="#,##0.00;[Red]#,##0.00"/>
    <numFmt numFmtId="278" formatCode="_-* #,##0.000_-;\-* #,##0.000_-;_-* &quot;-&quot;??_-;_-@_-"/>
    <numFmt numFmtId="279" formatCode="00000"/>
    <numFmt numFmtId="280" formatCode="#,##0;\(#,##0\)"/>
    <numFmt numFmtId="281" formatCode="0.000_);[Red]\(0.000\)"/>
    <numFmt numFmtId="282" formatCode="0.0000_);[Red]\(0.0000\)"/>
    <numFmt numFmtId="283" formatCode="_(* #,##0.0000_);_(* \(#,##0.0000\);_(* &quot;-&quot;_);_(@_)"/>
    <numFmt numFmtId="284" formatCode="_ * #,##0.0000000_ ;_ * \(#,##0.0000000\)_ ;_ * &quot;-&quot;_ ;_ @_ "/>
    <numFmt numFmtId="285" formatCode="_ * #,##0.00000000_ ;_ * \(#,##0.00000000\)_ ;_ * &quot;-&quot;_ ;_ @_ "/>
    <numFmt numFmtId="286" formatCode="_ * #,##0.000000000_ ;_ * \(#,##0.000000000\)_ ;_ * &quot;-&quot;_ ;_ @_ "/>
    <numFmt numFmtId="287" formatCode="_ * #,##0.0000000000_ ;_ * \(#,##0.0000000000\)_ ;_ * &quot;-&quot;_ ;_ @_ "/>
    <numFmt numFmtId="288" formatCode="0.0_ ;[Red]\-0.0\ "/>
    <numFmt numFmtId="289" formatCode="0.00_ ;[Red]\-0.00\ "/>
    <numFmt numFmtId="290" formatCode="0.000_ ;[Red]\-0.000\ "/>
    <numFmt numFmtId="291" formatCode="0.0000_ ;[Red]\-0.0000\ "/>
    <numFmt numFmtId="292" formatCode="#,##0.0000_);\(#,##0.0000\)"/>
    <numFmt numFmtId="293" formatCode="#,##0.00000_);\(#,##0.00000\)"/>
    <numFmt numFmtId="294" formatCode="#,##0.000000_);\(#,##0.000000\)"/>
    <numFmt numFmtId="295" formatCode="#,##0.0000000_);\(#,##0.0000000\)"/>
    <numFmt numFmtId="296" formatCode="#,##0.00000000_);\(#,##0.00000000\)"/>
    <numFmt numFmtId="297" formatCode="#,##0.000000000_);\(#,##0.000000000\)"/>
    <numFmt numFmtId="298" formatCode="#,##0.000"/>
    <numFmt numFmtId="299" formatCode="#,##0.0000"/>
    <numFmt numFmtId="300" formatCode="#,##0.00000"/>
    <numFmt numFmtId="301" formatCode="#,##0.000000"/>
    <numFmt numFmtId="302" formatCode="_(* #,##0.00000_);_(* \(#,##0.00000\);_(* &quot;-&quot;_);_(@_)"/>
    <numFmt numFmtId="303" formatCode="_(* #,##0.0000_);_(* \(#,##0.0000\);_(* &quot;-&quot;????_);_(@_)"/>
    <numFmt numFmtId="304" formatCode="_(* #,##0.00000_);_(* \(#,##0.00000\);_(* &quot;-&quot;?????_);_(@_)"/>
    <numFmt numFmtId="305" formatCode="0.000_);\(0.000\)"/>
    <numFmt numFmtId="306" formatCode="_(* #,##0.00000_);_(* \(#,##0.00000\);_(* &quot;-&quot;????_);_(@_)"/>
    <numFmt numFmtId="307" formatCode="_(* #,##0.000000_);_(* \(#,##0.000000\);_(* &quot;-&quot;????_);_(@_)"/>
    <numFmt numFmtId="308" formatCode="_(* #,##0.000_);_(* \(#,##0.000\);_(* &quot;-&quot;????_);_(@_)"/>
    <numFmt numFmtId="309" formatCode="_(* #,##0.000000_);_(* \(#,##0.000000\);_(* &quot;-&quot;??????_);_(@_)"/>
    <numFmt numFmtId="310" formatCode="_(* #,##0.0000000_);_(* \(#,##0.0000000\);_(* &quot;-&quot;????_);_(@_)"/>
    <numFmt numFmtId="311" formatCode="_(* #,##0.00000000_);_(* \(#,##0.00000000\);_(* &quot;-&quot;????_);_(@_)"/>
    <numFmt numFmtId="312" formatCode="#,##0.00;\(#,##0.00\)"/>
    <numFmt numFmtId="313" formatCode="mmmm\-yy"/>
    <numFmt numFmtId="314" formatCode="_ * #,##0.00000000000_ ;_ * \(#,##0.00000000000\)_ ;_ * &quot;-&quot;_ ;_ @_ "/>
    <numFmt numFmtId="315" formatCode="_ * #,##0.000000000000_ ;_ * \(#,##0.000000000000\)_ ;_ * &quot;-&quot;_ ;_ @_ "/>
    <numFmt numFmtId="316" formatCode="_ * #,##0.0000000000000_ ;_ * \(#,##0.0000000000000\)_ ;_ * &quot;-&quot;_ ;_ @_ "/>
    <numFmt numFmtId="317" formatCode="_ * #,##0.00000000000000_ ;_ * \(#,##0.00000000000000\)_ ;_ * &quot;-&quot;_ ;_ @_ "/>
    <numFmt numFmtId="318" formatCode="_ * #,##0.000000000000000_ ;_ * \(#,##0.000000000000000\)_ ;_ * &quot;-&quot;_ ;_ @_ "/>
    <numFmt numFmtId="319" formatCode="_-* #,##0.000_-;\-* #,##0.000_-;_-* &quot;-&quot;???_-;_-@_-"/>
    <numFmt numFmtId="320" formatCode="\^#,##0;\^\(#,##0\)"/>
    <numFmt numFmtId="321" formatCode="_ * #,##0_ ;_ * \(#,##0\)_ ;_ * &quot;-&quot;??_ ;_ @_ "/>
    <numFmt numFmtId="322" formatCode="dd\-mmm\-yy_)"/>
    <numFmt numFmtId="323" formatCode="0.00_)"/>
    <numFmt numFmtId="324" formatCode="mm/dd/yy_)"/>
    <numFmt numFmtId="325" formatCode="_ * #,##0.00_ ;_ * \(#,##0.00\)_ ;_ * &quot;-&quot;??_ ;_ @_ "/>
    <numFmt numFmtId="326" formatCode="_ * #,##0.0_ ;_ * \(#,##0.0\)_ ;_ * &quot;-&quot;??_ ;_ @_ "/>
    <numFmt numFmtId="327" formatCode="_ * #,##0.000_ ;_ * \(#,##0.000\)_ ;_ * &quot;-&quot;??_ ;_ @_ "/>
    <numFmt numFmtId="328" formatCode="_ * #,##0.0000_ ;_ * \(#,##0.0000\)_ ;_ * &quot;-&quot;??_ ;_ @_ "/>
    <numFmt numFmtId="329" formatCode="_ * #,##0.00000_ ;_ * \(#,##0.00000\)_ ;_ * &quot;-&quot;??_ ;_ @_ "/>
    <numFmt numFmtId="330" formatCode="_ * #,##0.000000_ ;_ * \(#,##0.000000\)_ ;_ * &quot;-&quot;??_ ;_ @_ "/>
    <numFmt numFmtId="331" formatCode="_-* #,##0.0000_-;\-* #,##0.0000_-;_-* &quot;-&quot;??_-;_-@_-"/>
    <numFmt numFmtId="332" formatCode="_(* #,##0.00_);_(* \(#,##0.00\);_(* &quot;-&quot;????_);_(@_)"/>
    <numFmt numFmtId="333" formatCode="#,##0.0;\-#,##0.0"/>
    <numFmt numFmtId="334" formatCode="#,##0.0;\(#,##0.0\)"/>
    <numFmt numFmtId="335" formatCode="#,##0;[Red]\(#,##0\)"/>
    <numFmt numFmtId="336" formatCode="###0"/>
    <numFmt numFmtId="337" formatCode="#,##0.000;\-#,##0.000"/>
    <numFmt numFmtId="338" formatCode="#,##0.0000;\-#,##0.0000"/>
    <numFmt numFmtId="339" formatCode="#,##0.00000;\-#,##0.00000"/>
    <numFmt numFmtId="340" formatCode="#,##0.000000;\-#,##0.000000"/>
    <numFmt numFmtId="341" formatCode="#,##0.0000000;\-#,##0.0000000"/>
    <numFmt numFmtId="342" formatCode="\-00000"/>
    <numFmt numFmtId="343" formatCode="#,##0.0;[Red]#,##0.0"/>
    <numFmt numFmtId="344" formatCode="#,##0_ ;[Red]\-#,##0\ "/>
    <numFmt numFmtId="345" formatCode="_(* #,##0._);_(* \(#,##0.\);_(* &quot;-&quot;??_);_(@_)"/>
    <numFmt numFmtId="346" formatCode="#,##0.000000000000000_);[Red]\(#,##0.000000000000000\)"/>
    <numFmt numFmtId="347" formatCode="#,##0.000000000_);[Red]\(#,##0.000000000\)"/>
    <numFmt numFmtId="348" formatCode="#,##0.00000000_);[Red]\(#,##0.00000000\)"/>
    <numFmt numFmtId="349" formatCode="#,##0.0000000_);[Red]\(#,##0.0000000\)"/>
    <numFmt numFmtId="350" formatCode="#,##0.00;\&lt;#,##0.00\&gt;"/>
    <numFmt numFmtId="351" formatCode="dd\-mmm\-yy"/>
    <numFmt numFmtId="352" formatCode="&quot;R&quot;#,##0_);\(&quot;R&quot;#,##0\)"/>
    <numFmt numFmtId="353" formatCode="&quot;R&quot;#,##0_);[Red]\(&quot;R&quot;#,##0\)"/>
    <numFmt numFmtId="354" formatCode="&quot;R&quot;#,##0.00_);\(&quot;R&quot;#,##0.00\)"/>
    <numFmt numFmtId="355" formatCode="&quot;R&quot;#,##0.00_);[Red]\(&quot;R&quot;#,##0.00\)"/>
    <numFmt numFmtId="356" formatCode="_(&quot;R&quot;* #,##0_);_(&quot;R&quot;* \(#,##0\);_(&quot;R&quot;* &quot;-&quot;_);_(@_)"/>
    <numFmt numFmtId="357" formatCode="_(&quot;R&quot;* #,##0.00_);_(&quot;R&quot;* \(#,##0.00\);_(&quot;R&quot;* &quot;-&quot;??_);_(@_)"/>
    <numFmt numFmtId="358" formatCode="mm/dd/yy"/>
    <numFmt numFmtId="359" formatCode="_ * #,##0.0_ ;_ * \-#,##0.0_ ;_ * &quot;-&quot;_ ;_ @_ "/>
    <numFmt numFmtId="360" formatCode="_ * #,##0.00_ ;_ * \-#,##0.00_ ;_ * &quot;-&quot;_ ;_ @_ "/>
  </numFmts>
  <fonts count="26">
    <font>
      <sz val="8"/>
      <name val="Arial"/>
      <family val="0"/>
    </font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1"/>
      <color indexed="9"/>
      <name val="Times New Roman"/>
      <family val="1"/>
    </font>
    <font>
      <sz val="11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2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1" fillId="0" borderId="0" applyFill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178">
      <alignment/>
      <protection/>
    </xf>
    <xf numFmtId="0" fontId="7" fillId="0" borderId="0" xfId="178" applyFont="1">
      <alignment/>
      <protection/>
    </xf>
    <xf numFmtId="0" fontId="8" fillId="0" borderId="0" xfId="178" applyFont="1">
      <alignment/>
      <protection/>
    </xf>
    <xf numFmtId="0" fontId="0" fillId="0" borderId="0" xfId="178" applyFont="1">
      <alignment/>
      <protection/>
    </xf>
    <xf numFmtId="0" fontId="0" fillId="0" borderId="0" xfId="178" applyFont="1" applyFill="1">
      <alignment/>
      <protection/>
    </xf>
    <xf numFmtId="0" fontId="12" fillId="0" borderId="0" xfId="178" applyFont="1">
      <alignment/>
      <protection/>
    </xf>
    <xf numFmtId="0" fontId="12" fillId="0" borderId="0" xfId="178" applyFont="1" applyFill="1">
      <alignment/>
      <protection/>
    </xf>
    <xf numFmtId="0" fontId="11" fillId="0" borderId="0" xfId="0" applyFont="1" applyAlignment="1">
      <alignment/>
    </xf>
    <xf numFmtId="37" fontId="12" fillId="0" borderId="0" xfId="178" applyNumberFormat="1" applyFont="1">
      <alignment/>
      <protection/>
    </xf>
    <xf numFmtId="0" fontId="11" fillId="0" borderId="0" xfId="178" applyFont="1">
      <alignment/>
      <protection/>
    </xf>
    <xf numFmtId="0" fontId="11" fillId="0" borderId="1" xfId="178" applyFont="1" applyBorder="1" applyAlignment="1">
      <alignment horizontal="center"/>
      <protection/>
    </xf>
    <xf numFmtId="0" fontId="11" fillId="0" borderId="2" xfId="178" applyFont="1" applyBorder="1" applyAlignment="1">
      <alignment horizontal="center"/>
      <protection/>
    </xf>
    <xf numFmtId="0" fontId="11" fillId="0" borderId="3" xfId="178" applyFont="1" applyBorder="1" applyAlignment="1">
      <alignment horizontal="center"/>
      <protection/>
    </xf>
    <xf numFmtId="0" fontId="11" fillId="0" borderId="0" xfId="178" applyFont="1" applyBorder="1" applyAlignment="1">
      <alignment horizontal="center"/>
      <protection/>
    </xf>
    <xf numFmtId="0" fontId="11" fillId="0" borderId="4" xfId="178" applyFont="1" applyBorder="1" applyAlignment="1">
      <alignment horizontal="center"/>
      <protection/>
    </xf>
    <xf numFmtId="0" fontId="11" fillId="0" borderId="5" xfId="178" applyFont="1" applyBorder="1" applyAlignment="1">
      <alignment horizontal="center"/>
      <protection/>
    </xf>
    <xf numFmtId="199" fontId="11" fillId="0" borderId="4" xfId="15" applyNumberFormat="1" applyFont="1" applyBorder="1" applyAlignment="1">
      <alignment horizontal="center"/>
    </xf>
    <xf numFmtId="199" fontId="12" fillId="0" borderId="0" xfId="15" applyNumberFormat="1" applyFont="1" applyAlignment="1">
      <alignment/>
    </xf>
    <xf numFmtId="199" fontId="12" fillId="0" borderId="6" xfId="15" applyNumberFormat="1" applyFont="1" applyBorder="1" applyAlignment="1">
      <alignment horizontal="center"/>
    </xf>
    <xf numFmtId="199" fontId="12" fillId="0" borderId="7" xfId="15" applyNumberFormat="1" applyFont="1" applyBorder="1" applyAlignment="1">
      <alignment horizontal="center"/>
    </xf>
    <xf numFmtId="199" fontId="11" fillId="0" borderId="7" xfId="15" applyNumberFormat="1" applyFont="1" applyBorder="1" applyAlignment="1">
      <alignment horizontal="center"/>
    </xf>
    <xf numFmtId="199" fontId="11" fillId="0" borderId="8" xfId="15" applyNumberFormat="1" applyFont="1" applyBorder="1" applyAlignment="1">
      <alignment horizontal="center"/>
    </xf>
    <xf numFmtId="0" fontId="11" fillId="0" borderId="6" xfId="178" applyFont="1" applyBorder="1" applyAlignment="1">
      <alignment horizontal="center"/>
      <protection/>
    </xf>
    <xf numFmtId="199" fontId="12" fillId="0" borderId="8" xfId="15" applyNumberFormat="1" applyFont="1" applyBorder="1" applyAlignment="1">
      <alignment horizontal="center"/>
    </xf>
    <xf numFmtId="0" fontId="12" fillId="0" borderId="6" xfId="178" applyFont="1" applyBorder="1">
      <alignment/>
      <protection/>
    </xf>
    <xf numFmtId="199" fontId="12" fillId="0" borderId="0" xfId="15" applyNumberFormat="1" applyFont="1" applyBorder="1" applyAlignment="1">
      <alignment horizontal="center"/>
    </xf>
    <xf numFmtId="0" fontId="13" fillId="0" borderId="0" xfId="178" applyFont="1">
      <alignment/>
      <protection/>
    </xf>
    <xf numFmtId="37" fontId="13" fillId="0" borderId="0" xfId="15" applyNumberFormat="1" applyFont="1" applyAlignment="1">
      <alignment/>
    </xf>
    <xf numFmtId="37" fontId="12" fillId="0" borderId="0" xfId="15" applyNumberFormat="1" applyFont="1" applyFill="1" applyAlignment="1">
      <alignment/>
    </xf>
    <xf numFmtId="37" fontId="12" fillId="2" borderId="0" xfId="15" applyNumberFormat="1" applyFont="1" applyFill="1" applyAlignment="1">
      <alignment/>
    </xf>
    <xf numFmtId="199" fontId="13" fillId="0" borderId="0" xfId="15" applyNumberFormat="1" applyFont="1" applyFill="1" applyAlignment="1">
      <alignment/>
    </xf>
    <xf numFmtId="37" fontId="13" fillId="0" borderId="0" xfId="178" applyNumberFormat="1" applyFont="1">
      <alignment/>
      <protection/>
    </xf>
    <xf numFmtId="37" fontId="12" fillId="3" borderId="0" xfId="15" applyNumberFormat="1" applyFont="1" applyFill="1" applyAlignment="1">
      <alignment/>
    </xf>
    <xf numFmtId="37" fontId="12" fillId="0" borderId="0" xfId="178" applyNumberFormat="1" applyFont="1" applyFill="1">
      <alignment/>
      <protection/>
    </xf>
    <xf numFmtId="179" fontId="12" fillId="0" borderId="9" xfId="15" applyFont="1" applyBorder="1" applyAlignment="1">
      <alignment/>
    </xf>
    <xf numFmtId="37" fontId="12" fillId="0" borderId="9" xfId="15" applyNumberFormat="1" applyFont="1" applyBorder="1" applyAlignment="1">
      <alignment/>
    </xf>
    <xf numFmtId="179" fontId="13" fillId="0" borderId="9" xfId="15" applyFont="1" applyBorder="1" applyAlignment="1">
      <alignment/>
    </xf>
    <xf numFmtId="37" fontId="12" fillId="0" borderId="0" xfId="15" applyNumberFormat="1" applyFont="1" applyAlignment="1">
      <alignment/>
    </xf>
    <xf numFmtId="199" fontId="11" fillId="0" borderId="0" xfId="15" applyNumberFormat="1" applyFont="1" applyAlignment="1">
      <alignment/>
    </xf>
    <xf numFmtId="179" fontId="12" fillId="0" borderId="0" xfId="15" applyFont="1" applyAlignment="1">
      <alignment/>
    </xf>
    <xf numFmtId="37" fontId="12" fillId="4" borderId="1" xfId="15" applyNumberFormat="1" applyFont="1" applyFill="1" applyBorder="1" applyAlignment="1">
      <alignment/>
    </xf>
    <xf numFmtId="37" fontId="12" fillId="4" borderId="4" xfId="15" applyNumberFormat="1" applyFont="1" applyFill="1" applyBorder="1" applyAlignment="1">
      <alignment/>
    </xf>
    <xf numFmtId="37" fontId="12" fillId="5" borderId="0" xfId="15" applyNumberFormat="1" applyFont="1" applyFill="1" applyAlignment="1">
      <alignment/>
    </xf>
    <xf numFmtId="37" fontId="12" fillId="0" borderId="0" xfId="15" applyNumberFormat="1" applyFont="1" applyFill="1" applyAlignment="1">
      <alignment horizontal="center"/>
    </xf>
    <xf numFmtId="37" fontId="12" fillId="4" borderId="6" xfId="15" applyNumberFormat="1" applyFont="1" applyFill="1" applyBorder="1" applyAlignment="1">
      <alignment/>
    </xf>
    <xf numFmtId="179" fontId="12" fillId="0" borderId="0" xfId="15" applyFont="1" applyBorder="1" applyAlignment="1">
      <alignment/>
    </xf>
    <xf numFmtId="37" fontId="12" fillId="6" borderId="0" xfId="15" applyNumberFormat="1" applyFont="1" applyFill="1" applyAlignment="1">
      <alignment/>
    </xf>
    <xf numFmtId="37" fontId="14" fillId="0" borderId="0" xfId="163" applyNumberFormat="1" applyFont="1" applyFill="1" applyAlignment="1">
      <alignment/>
    </xf>
    <xf numFmtId="37" fontId="15" fillId="0" borderId="0" xfId="15" applyNumberFormat="1" applyFont="1" applyFill="1" applyAlignment="1">
      <alignment/>
    </xf>
    <xf numFmtId="199" fontId="15" fillId="0" borderId="0" xfId="15" applyNumberFormat="1" applyFont="1" applyBorder="1" applyAlignment="1">
      <alignment/>
    </xf>
    <xf numFmtId="199" fontId="12" fillId="0" borderId="10" xfId="15" applyNumberFormat="1" applyFont="1" applyBorder="1" applyAlignment="1">
      <alignment/>
    </xf>
    <xf numFmtId="37" fontId="12" fillId="0" borderId="10" xfId="15" applyNumberFormat="1" applyFont="1" applyFill="1" applyBorder="1" applyAlignment="1">
      <alignment/>
    </xf>
    <xf numFmtId="37" fontId="12" fillId="0" borderId="10" xfId="15" applyNumberFormat="1" applyFont="1" applyBorder="1" applyAlignment="1">
      <alignment/>
    </xf>
    <xf numFmtId="179" fontId="12" fillId="0" borderId="10" xfId="15" applyFont="1" applyBorder="1" applyAlignment="1">
      <alignment/>
    </xf>
    <xf numFmtId="37" fontId="12" fillId="0" borderId="0" xfId="163" applyNumberFormat="1" applyFont="1" applyFill="1" applyAlignment="1">
      <alignment/>
    </xf>
    <xf numFmtId="199" fontId="12" fillId="0" borderId="0" xfId="15" applyNumberFormat="1" applyFont="1" applyFill="1" applyAlignment="1">
      <alignment/>
    </xf>
    <xf numFmtId="37" fontId="12" fillId="0" borderId="9" xfId="178" applyNumberFormat="1" applyFont="1" applyBorder="1">
      <alignment/>
      <protection/>
    </xf>
    <xf numFmtId="199" fontId="12" fillId="0" borderId="0" xfId="15" applyNumberFormat="1" applyFont="1" applyAlignment="1" quotePrefix="1">
      <alignment/>
    </xf>
    <xf numFmtId="179" fontId="12" fillId="0" borderId="0" xfId="15" applyFont="1" applyFill="1" applyAlignment="1">
      <alignment/>
    </xf>
    <xf numFmtId="37" fontId="12" fillId="0" borderId="0" xfId="178" applyNumberFormat="1" applyFont="1" applyAlignment="1">
      <alignment horizontal="right"/>
      <protection/>
    </xf>
    <xf numFmtId="41" fontId="12" fillId="0" borderId="0" xfId="15" applyNumberFormat="1" applyFont="1" applyAlignment="1">
      <alignment/>
    </xf>
    <xf numFmtId="37" fontId="12" fillId="0" borderId="0" xfId="15" applyNumberFormat="1" applyFont="1" applyBorder="1" applyAlignment="1">
      <alignment/>
    </xf>
    <xf numFmtId="179" fontId="12" fillId="0" borderId="9" xfId="15" applyFont="1" applyFill="1" applyBorder="1" applyAlignment="1">
      <alignment/>
    </xf>
    <xf numFmtId="179" fontId="16" fillId="0" borderId="0" xfId="15" applyFont="1" applyFill="1" applyBorder="1" applyAlignment="1">
      <alignment horizontal="right"/>
    </xf>
    <xf numFmtId="37" fontId="12" fillId="0" borderId="11" xfId="178" applyNumberFormat="1" applyFont="1" applyBorder="1">
      <alignment/>
      <protection/>
    </xf>
    <xf numFmtId="179" fontId="12" fillId="4" borderId="0" xfId="15" applyFont="1" applyFill="1" applyAlignment="1">
      <alignment/>
    </xf>
    <xf numFmtId="199" fontId="12" fillId="0" borderId="0" xfId="178" applyNumberFormat="1" applyFont="1">
      <alignment/>
      <protection/>
    </xf>
    <xf numFmtId="0" fontId="16" fillId="0" borderId="12" xfId="178" applyFont="1" applyBorder="1">
      <alignment/>
      <protection/>
    </xf>
    <xf numFmtId="0" fontId="12" fillId="0" borderId="13" xfId="178" applyFont="1" applyBorder="1">
      <alignment/>
      <protection/>
    </xf>
    <xf numFmtId="0" fontId="17" fillId="0" borderId="14" xfId="178" applyFont="1" applyBorder="1" applyAlignment="1">
      <alignment horizontal="center"/>
      <protection/>
    </xf>
    <xf numFmtId="0" fontId="12" fillId="0" borderId="15" xfId="178" applyFont="1" applyBorder="1">
      <alignment/>
      <protection/>
    </xf>
    <xf numFmtId="0" fontId="12" fillId="0" borderId="0" xfId="178" applyFont="1" applyBorder="1">
      <alignment/>
      <protection/>
    </xf>
    <xf numFmtId="0" fontId="12" fillId="4" borderId="0" xfId="178" applyFont="1" applyFill="1" applyBorder="1">
      <alignment/>
      <protection/>
    </xf>
    <xf numFmtId="0" fontId="12" fillId="0" borderId="16" xfId="178" applyFont="1" applyBorder="1">
      <alignment/>
      <protection/>
    </xf>
    <xf numFmtId="0" fontId="12" fillId="0" borderId="10" xfId="178" applyFont="1" applyBorder="1">
      <alignment/>
      <protection/>
    </xf>
    <xf numFmtId="0" fontId="12" fillId="0" borderId="17" xfId="178" applyFont="1" applyBorder="1">
      <alignment/>
      <protection/>
    </xf>
    <xf numFmtId="0" fontId="11" fillId="0" borderId="0" xfId="178" applyFont="1" applyFill="1">
      <alignment/>
      <protection/>
    </xf>
    <xf numFmtId="0" fontId="18" fillId="0" borderId="0" xfId="0" applyFont="1" applyAlignment="1">
      <alignment horizontal="left"/>
    </xf>
    <xf numFmtId="0" fontId="18" fillId="0" borderId="0" xfId="178" applyFont="1">
      <alignment/>
      <protection/>
    </xf>
    <xf numFmtId="0" fontId="18" fillId="0" borderId="0" xfId="178" applyFont="1" applyFill="1">
      <alignment/>
      <protection/>
    </xf>
    <xf numFmtId="0" fontId="19" fillId="0" borderId="0" xfId="178" applyFont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37" fontId="18" fillId="0" borderId="0" xfId="178" applyNumberFormat="1" applyFont="1">
      <alignment/>
      <protection/>
    </xf>
    <xf numFmtId="15" fontId="11" fillId="0" borderId="0" xfId="178" applyNumberFormat="1" applyFont="1" applyBorder="1" applyAlignment="1" quotePrefix="1">
      <alignment horizontal="center"/>
      <protection/>
    </xf>
    <xf numFmtId="199" fontId="0" fillId="0" borderId="0" xfId="15" applyNumberFormat="1" applyFont="1" applyAlignment="1" quotePrefix="1">
      <alignment/>
    </xf>
    <xf numFmtId="199" fontId="20" fillId="0" borderId="0" xfId="15" applyNumberFormat="1" applyFont="1" applyAlignment="1">
      <alignment/>
    </xf>
    <xf numFmtId="199" fontId="1" fillId="0" borderId="0" xfId="15" applyNumberFormat="1" applyFont="1" applyFill="1" applyAlignment="1">
      <alignment/>
    </xf>
    <xf numFmtId="179" fontId="21" fillId="0" borderId="0" xfId="15" applyFont="1" applyFill="1" applyAlignment="1">
      <alignment/>
    </xf>
    <xf numFmtId="179" fontId="22" fillId="0" borderId="0" xfId="15" applyFont="1" applyFill="1" applyAlignment="1">
      <alignment/>
    </xf>
    <xf numFmtId="179" fontId="0" fillId="0" borderId="0" xfId="15" applyFont="1" applyFill="1" applyAlignment="1">
      <alignment/>
    </xf>
    <xf numFmtId="179" fontId="22" fillId="0" borderId="0" xfId="15" applyFont="1" applyFill="1" applyAlignment="1">
      <alignment/>
    </xf>
    <xf numFmtId="199" fontId="1" fillId="0" borderId="0" xfId="15" applyNumberFormat="1" applyAlignment="1">
      <alignment/>
    </xf>
    <xf numFmtId="43" fontId="23" fillId="0" borderId="0" xfId="178" applyNumberFormat="1" applyFont="1">
      <alignment/>
      <protection/>
    </xf>
    <xf numFmtId="37" fontId="12" fillId="0" borderId="10" xfId="178" applyNumberFormat="1" applyFont="1" applyBorder="1">
      <alignment/>
      <protection/>
    </xf>
    <xf numFmtId="0" fontId="24" fillId="0" borderId="0" xfId="178" applyFont="1">
      <alignment/>
      <protection/>
    </xf>
    <xf numFmtId="0" fontId="18" fillId="0" borderId="0" xfId="0" applyFont="1" applyAlignment="1">
      <alignment horizontal="left"/>
    </xf>
    <xf numFmtId="38" fontId="1" fillId="0" borderId="18" xfId="15" applyNumberFormat="1" applyBorder="1" applyAlignment="1">
      <alignment/>
    </xf>
    <xf numFmtId="38" fontId="1" fillId="0" borderId="17" xfId="15" applyNumberFormat="1" applyBorder="1" applyAlignment="1">
      <alignment/>
    </xf>
    <xf numFmtId="38" fontId="1" fillId="0" borderId="19" xfId="15" applyNumberFormat="1" applyBorder="1" applyAlignment="1">
      <alignment/>
    </xf>
  </cellXfs>
  <cellStyles count="200">
    <cellStyle name="Normal" xfId="0"/>
    <cellStyle name="Comma" xfId="15"/>
    <cellStyle name="Comma [0]" xfId="16"/>
    <cellStyle name="Comma [0]_Amount due from(to) customers-RollForward" xfId="17"/>
    <cellStyle name="Comma [0]_Amount due from(to) customers-RollForward @30.6.02" xfId="18"/>
    <cellStyle name="Comma [0]_Audited P&amp;L(Figures)30062001" xfId="19"/>
    <cellStyle name="Comma [0]_Borrowings -RB Group310301 version" xfId="20"/>
    <cellStyle name="Comma [0]_Cash Flow Statement" xfId="21"/>
    <cellStyle name="Comma [0]_CFconsolforecastproj 1999submission-lyn" xfId="22"/>
    <cellStyle name="Comma [0]_Consol PL and BS-RCivil-310302(V10)" xfId="23"/>
    <cellStyle name="Comma [0]_ConsolP&amp;L and BS-RBGROUP300601" xfId="24"/>
    <cellStyle name="Comma [0]_ConsolP&amp;L and BS-RBGROUP300901" xfId="25"/>
    <cellStyle name="Comma [0]_ConsolP&amp;L and BS-RBGROUP310301" xfId="26"/>
    <cellStyle name="Comma [0]_ConsolP&amp;L and BS-RBGROUP311201" xfId="27"/>
    <cellStyle name="Comma [0]_ConsolP&amp;LandBS30062001audited" xfId="28"/>
    <cellStyle name="Comma [0]_Contingencies -RB GROUP310301" xfId="29"/>
    <cellStyle name="Comma [0]_inter-co matrix311001" xfId="30"/>
    <cellStyle name="Comma [0]_inter-co matrix311201" xfId="31"/>
    <cellStyle name="Comma [0]_InterCoTransaction-Matrix-Cash Flow310301" xfId="32"/>
    <cellStyle name="Comma [0]_MASB22-26" xfId="33"/>
    <cellStyle name="Comma [0]_masb7" xfId="34"/>
    <cellStyle name="Comma [0]_MATERIAL COMMITMENT -RB GROUP310301" xfId="35"/>
    <cellStyle name="Comma [0]_MI" xfId="36"/>
    <cellStyle name="Comma [0]_Movement JAn'01-RC&amp;REC" xfId="37"/>
    <cellStyle name="Comma [0]_Q2-SUPPORTING" xfId="38"/>
    <cellStyle name="Comma [0]_QUARTERLY DETAILS" xfId="39"/>
    <cellStyle name="Comma [0]_RollBackprove310601-311201" xfId="40"/>
    <cellStyle name="Comma [0]_RPT-Circularmaster" xfId="41"/>
    <cellStyle name="Comma [0]_Segmenting Reporting-31122000" xfId="42"/>
    <cellStyle name="Comma [0]_Tax Computation RECSB" xfId="43"/>
    <cellStyle name="Comma [0]_Trade Payable311201" xfId="44"/>
    <cellStyle name="Comma [0]_Trade Receivables311201" xfId="45"/>
    <cellStyle name="Comma_Amount due from(to) customers-RollForward" xfId="46"/>
    <cellStyle name="Comma_Amount due from(to) customers-RollForward @30.6.02" xfId="47"/>
    <cellStyle name="Comma_Audited P&amp;L(Figures)30062001" xfId="48"/>
    <cellStyle name="Comma_Borrowings -RB Group310301 version" xfId="49"/>
    <cellStyle name="Comma_Cash Flow Statement" xfId="50"/>
    <cellStyle name="Comma_CFconsolforecastproj 1999submission-lyn" xfId="51"/>
    <cellStyle name="Comma_Consol P&amp;L and BS-RCIVIL-300901" xfId="52"/>
    <cellStyle name="Comma_Consol P&amp;L BS-RCIVIL-june 22.8.01" xfId="53"/>
    <cellStyle name="Comma_Consol PL and BS-RCivil-310302(V10)" xfId="54"/>
    <cellStyle name="Comma_ConsolP&amp;L and BS-RBGROUP300601" xfId="55"/>
    <cellStyle name="Comma_ConsolP&amp;L and BS-RBGROUP300901" xfId="56"/>
    <cellStyle name="Comma_ConsolP&amp;L and BS-RBGROUP310301" xfId="57"/>
    <cellStyle name="Comma_ConsolP&amp;L and BS-RBGROUP311201" xfId="58"/>
    <cellStyle name="Comma_ConsolP&amp;LandBS30062001audited" xfId="59"/>
    <cellStyle name="Comma_Contingencies -RB GROUP310301" xfId="60"/>
    <cellStyle name="Comma_FA schedule" xfId="61"/>
    <cellStyle name="Comma_inter-co matrix311001" xfId="62"/>
    <cellStyle name="Comma_inter-co matrix311201" xfId="63"/>
    <cellStyle name="Comma_InterCoTransaction-Matrix-Cash Flow310301" xfId="64"/>
    <cellStyle name="Comma_MASB22-26" xfId="65"/>
    <cellStyle name="Comma_masb7" xfId="66"/>
    <cellStyle name="Comma_MATERIAL COMMITMENT -RB GROUP310301" xfId="67"/>
    <cellStyle name="Comma_mbpjuly" xfId="68"/>
    <cellStyle name="Comma_MI" xfId="69"/>
    <cellStyle name="Comma_Movement JAn'01-RC&amp;REC" xfId="70"/>
    <cellStyle name="Comma_Q2-SUPPORTING" xfId="71"/>
    <cellStyle name="Comma_QUARTERLY DETAILS" xfId="72"/>
    <cellStyle name="Comma_RollBackprove310601-311201" xfId="73"/>
    <cellStyle name="Comma_RPT-Circularmaster" xfId="74"/>
    <cellStyle name="Comma_Segmenting Reporting-31122000" xfId="75"/>
    <cellStyle name="Comma_Tax Computation RECSB" xfId="76"/>
    <cellStyle name="Comma_Top20Trade Receivables-RBSB31052001" xfId="77"/>
    <cellStyle name="Comma_Trade Payable311201" xfId="78"/>
    <cellStyle name="Comma_Trade Receivables311201" xfId="79"/>
    <cellStyle name="Currency" xfId="80"/>
    <cellStyle name="Currency [0]" xfId="81"/>
    <cellStyle name="Currency [0]_Amount due from(to) customers-RollForward" xfId="82"/>
    <cellStyle name="Currency [0]_Amount due from(to) customers-RollForward @30.6.02" xfId="83"/>
    <cellStyle name="Currency [0]_Audited Cash Flow Stat - 300602" xfId="84"/>
    <cellStyle name="Currency [0]_Audited P&amp;L(Figures)30062001" xfId="85"/>
    <cellStyle name="Currency [0]_Book2" xfId="86"/>
    <cellStyle name="Currency [0]_Borrowings -RB Group310301 version" xfId="87"/>
    <cellStyle name="Currency [0]_Cash Flow Stat - 300902" xfId="88"/>
    <cellStyle name="Currency [0]_Cash Flow Statement" xfId="89"/>
    <cellStyle name="Currency [0]_CFconsolforecastproj 1999submission-lyn" xfId="90"/>
    <cellStyle name="Currency [0]_Consol PL and BS-RCivil-310302(V10)" xfId="91"/>
    <cellStyle name="Currency [0]_ConsolP&amp;L and BS-RBGROUP300601" xfId="92"/>
    <cellStyle name="Currency [0]_ConsolP&amp;L and BS-RBGROUP300901" xfId="93"/>
    <cellStyle name="Currency [0]_ConsolP&amp;L and BS-RBGROUP300902" xfId="94"/>
    <cellStyle name="Currency [0]_ConsolP&amp;L and BS-RBGROUP310301" xfId="95"/>
    <cellStyle name="Currency [0]_ConsolP&amp;L and BS-RBGROUP311201" xfId="96"/>
    <cellStyle name="Currency [0]_ConsolP&amp;LandBS30062001audited" xfId="97"/>
    <cellStyle name="Currency [0]_Contingencies -RB GROUP310301" xfId="98"/>
    <cellStyle name="Currency [0]_inter-co matrix311001" xfId="99"/>
    <cellStyle name="Currency [0]_inter-co matrix311201" xfId="100"/>
    <cellStyle name="Currency [0]_InterCoTransaction-Matrix-Cash Flow310301" xfId="101"/>
    <cellStyle name="Currency [0]_MASB22-26" xfId="102"/>
    <cellStyle name="Currency [0]_masb7" xfId="103"/>
    <cellStyle name="Currency [0]_MATERIAL COMMITMENT -RB GROUP310301" xfId="104"/>
    <cellStyle name="Currency [0]_MI" xfId="105"/>
    <cellStyle name="Currency [0]_Movement JAn'01-RC&amp;REC" xfId="106"/>
    <cellStyle name="Currency [0]_Q2-SUPPORTING" xfId="107"/>
    <cellStyle name="Currency [0]_QUARTERLY DETAILS" xfId="108"/>
    <cellStyle name="Currency [0]_RollBackprove310601-311201" xfId="109"/>
    <cellStyle name="Currency [0]_RPT-Circularmaster" xfId="110"/>
    <cellStyle name="Currency [0]_Segmenting Reporting-31122000" xfId="111"/>
    <cellStyle name="Currency [0]_Tax Computation RECSB" xfId="112"/>
    <cellStyle name="Currency [0]_Trade Payable311201" xfId="113"/>
    <cellStyle name="Currency [0]_Trade Receivables311201" xfId="114"/>
    <cellStyle name="Currency [0]_Worksheet in Step - Test the deferred income tax asset and liability balances and provision" xfId="115"/>
    <cellStyle name="Currency_Amount due from(to) customers-RollForward" xfId="116"/>
    <cellStyle name="Currency_Amount due from(to) customers-RollForward @30.6.02" xfId="117"/>
    <cellStyle name="Currency_Audited Cash Flow Stat - 300602" xfId="118"/>
    <cellStyle name="Currency_Audited P&amp;L(Figures)30062001" xfId="119"/>
    <cellStyle name="Currency_Book2" xfId="120"/>
    <cellStyle name="Currency_Borrowings -RB Group310301 version" xfId="121"/>
    <cellStyle name="Currency_Cash Flow Stat - 300902" xfId="122"/>
    <cellStyle name="Currency_Cash Flow Statement" xfId="123"/>
    <cellStyle name="Currency_CFconsolforecastproj 1999submission-lyn" xfId="124"/>
    <cellStyle name="Currency_Consol PL and BS-RCivil-310302(V10)" xfId="125"/>
    <cellStyle name="Currency_ConsolP&amp;L and BS-RBGROUP300601" xfId="126"/>
    <cellStyle name="Currency_ConsolP&amp;L and BS-RBGROUP300901" xfId="127"/>
    <cellStyle name="Currency_ConsolP&amp;L and BS-RBGROUP300902" xfId="128"/>
    <cellStyle name="Currency_ConsolP&amp;L and BS-RBGROUP310301" xfId="129"/>
    <cellStyle name="Currency_ConsolP&amp;L and BS-RBGROUP311201" xfId="130"/>
    <cellStyle name="Currency_ConsolP&amp;LandBS30062001audited" xfId="131"/>
    <cellStyle name="Currency_Contingencies -RB GROUP310301" xfId="132"/>
    <cellStyle name="Currency_inter-co matrix311001" xfId="133"/>
    <cellStyle name="Currency_inter-co matrix311201" xfId="134"/>
    <cellStyle name="Currency_InterCoTransaction-Matrix-Cash Flow310301" xfId="135"/>
    <cellStyle name="Currency_MASB22-26" xfId="136"/>
    <cellStyle name="Currency_masb7" xfId="137"/>
    <cellStyle name="Currency_MATERIAL COMMITMENT -RB GROUP310301" xfId="138"/>
    <cellStyle name="Currency_MI" xfId="139"/>
    <cellStyle name="Currency_Movement JAn'01-RC&amp;REC" xfId="140"/>
    <cellStyle name="Currency_Q2-SUPPORTING" xfId="141"/>
    <cellStyle name="Currency_QUARTERLY DETAILS" xfId="142"/>
    <cellStyle name="Currency_RollBackprove310601-311201" xfId="143"/>
    <cellStyle name="Currency_RPT-Circularmaster" xfId="144"/>
    <cellStyle name="Currency_Segmenting Reporting-31122000" xfId="145"/>
    <cellStyle name="Currency_Tax Computation RECSB" xfId="146"/>
    <cellStyle name="Currency_Trade Payable311201" xfId="147"/>
    <cellStyle name="Currency_Trade Receivables311201" xfId="148"/>
    <cellStyle name="Currency_Worksheet in Step - Test the deferred income tax asset and liability balances and provision" xfId="149"/>
    <cellStyle name="Followed Hyperlink" xfId="150"/>
    <cellStyle name="Followed Hyperlink_Audited Cash Flow Stat - 300602" xfId="151"/>
    <cellStyle name="Followed Hyperlink_Cash Flow Stat - 300902" xfId="152"/>
    <cellStyle name="Followed Hyperlink_ConsolP&amp;L and BS-RBGROUP300902" xfId="153"/>
    <cellStyle name="Followed Hyperlink_ConsolP&amp;L and BS-RBGROUP311201" xfId="154"/>
    <cellStyle name="Followed Hyperlink_Investment311201" xfId="155"/>
    <cellStyle name="Followed Hyperlink_NotesQ2-(BS-report)" xfId="156"/>
    <cellStyle name="Followed Hyperlink_Q2-SUPPORTING" xfId="157"/>
    <cellStyle name="Followed Hyperlink_share cap311201" xfId="158"/>
    <cellStyle name="Followed Hyperlink_Trade Payable311201" xfId="159"/>
    <cellStyle name="Followed Hyperlink_Trade Receivables311201" xfId="160"/>
    <cellStyle name="Hyperlink" xfId="161"/>
    <cellStyle name="Hyperlink_Audited Cash Flow Stat - 300602" xfId="162"/>
    <cellStyle name="Hyperlink_Cash Flow Stat - 300902" xfId="163"/>
    <cellStyle name="Hyperlink_ConsolP&amp;L and BS-RBGROUP300902" xfId="164"/>
    <cellStyle name="Hyperlink_ConsolP&amp;L and BS-RBGROUP311201" xfId="165"/>
    <cellStyle name="Hyperlink_Investment311201" xfId="166"/>
    <cellStyle name="Hyperlink_NotesQ2-(BS-report)" xfId="167"/>
    <cellStyle name="Hyperlink_Q2-SUPPORTING" xfId="168"/>
    <cellStyle name="Hyperlink_share cap311201" xfId="169"/>
    <cellStyle name="Hyperlink_Trade Payable311201" xfId="170"/>
    <cellStyle name="Hyperlink_Trade Receivables311201" xfId="171"/>
    <cellStyle name="Normal_Amount due from(to) customers-RollForward" xfId="172"/>
    <cellStyle name="Normal_Amount due from(to) customers-RollForward @30.6.02" xfId="173"/>
    <cellStyle name="Normal_Audited Cash Flow Stat - 300602" xfId="174"/>
    <cellStyle name="Normal_Audited P&amp;L(Figures)30062001" xfId="175"/>
    <cellStyle name="Normal_Book2" xfId="176"/>
    <cellStyle name="Normal_Borrowings -RB Group310301 version" xfId="177"/>
    <cellStyle name="Normal_Cash Flow Stat - 300902" xfId="178"/>
    <cellStyle name="Normal_Cash Flow Statement" xfId="179"/>
    <cellStyle name="Normal_Consol P&amp;L and BS-RCIVIL-300901" xfId="180"/>
    <cellStyle name="Normal_Consol P&amp;L BS-RCIVIL-june 22.8.01" xfId="181"/>
    <cellStyle name="Normal_Consol PL and BS-RCivil-310302(V10)" xfId="182"/>
    <cellStyle name="Normal_Consol1199" xfId="183"/>
    <cellStyle name="Normal_ConsolP&amp;L and BS-RBGROUP300601" xfId="184"/>
    <cellStyle name="Normal_ConsolP&amp;L and BS-RBGROUP300901" xfId="185"/>
    <cellStyle name="Normal_ConsolP&amp;L and BS-RBGROUP300902" xfId="186"/>
    <cellStyle name="Normal_ConsolP&amp;L and BS-RBGROUP310301" xfId="187"/>
    <cellStyle name="Normal_ConsolP&amp;L and BS-RBGROUP311201" xfId="188"/>
    <cellStyle name="Normal_ConsolP&amp;LandBS30062001audited" xfId="189"/>
    <cellStyle name="Normal_Contingencies -RB GROUP310301" xfId="190"/>
    <cellStyle name="Normal_inter-co matrix311001" xfId="191"/>
    <cellStyle name="Normal_inter-co matrix311201" xfId="192"/>
    <cellStyle name="Normal_InterCoTransaction-Matrix-Cash Flow310301" xfId="193"/>
    <cellStyle name="Normal_MASB22-26" xfId="194"/>
    <cellStyle name="Normal_masb7" xfId="195"/>
    <cellStyle name="Normal_MASB7calculation-saj" xfId="196"/>
    <cellStyle name="Normal_MASB7calculationwtp" xfId="197"/>
    <cellStyle name="Normal_MATERIAL COMMITMENT -RB GROUP310301" xfId="198"/>
    <cellStyle name="Normal_MI" xfId="199"/>
    <cellStyle name="Normal_Movement JAn'01-RC&amp;REC" xfId="200"/>
    <cellStyle name="Normal_Q2-SUPPORTING" xfId="201"/>
    <cellStyle name="Normal_QUARTERLY DETAILS" xfId="202"/>
    <cellStyle name="Normal_RollBackprove310601-311201" xfId="203"/>
    <cellStyle name="Normal_RPT-Circular" xfId="204"/>
    <cellStyle name="Normal_RPT-Circularmaster" xfId="205"/>
    <cellStyle name="Normal_Segmenting Reporting-31122000" xfId="206"/>
    <cellStyle name="Normal_Sheet1" xfId="207"/>
    <cellStyle name="Normal_Tax Computation RECSB" xfId="208"/>
    <cellStyle name="Normal_Top20Trade Receivables-RBSB31052001" xfId="209"/>
    <cellStyle name="Normal_Trade Payable311201" xfId="210"/>
    <cellStyle name="Normal_Trade Receivables311201" xfId="211"/>
    <cellStyle name="Normal_Worksheet in Step - Test the deferred income tax asset and liability balances and provision" xfId="212"/>
    <cellStyle name="Percent" xfId="2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nhill%20Berhad%20(Task%20Force)\LISTING\QUARTER%20REPORT-fy2003\quarter%203,2003\QR%20report\Ranhill%20Berhad%20(Task%20Force)\LISTING\MONTHLY%20CONSOL%20ACCOUNTS%20-FY%202003\Consol%20P&amp;L%20and%20BS%20fy2003-Sept'02\Consolidation%20Account\ConsolP&amp;L%20and%20BS-RBGROUP3009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nhill%20Berhad%20(Task%20Force)\LISTING\QUARTER%20REPORT-fy2003\quarter%203,2003\QR%20report\Ranhill%20Berhad%20(Task%20Force)\LISTING\MONTHLY%20CONSOL%20ACCOUNTS%20-%20FY%202002\Consol%20P&amp;L%20and%20BS%20fy2002-June'02\Consolidation%20Account\ConsolP&amp;L%20and%20BS-RBGROUP3006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anhill%20Berhad%20(Task%20Force)\LISTING\MONTHLY%20CONSOL%20ACCOUNTS%20-FY%202003\Consol%20P&amp;L%20and%20BS%20fy2003-Mar'03\Consolidation%20Account\Cash%20Flow%20Stat%20-%203103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B CHECKLIST"/>
      <sheetName val="Trade Payable &amp; Accrual Aging"/>
      <sheetName val="Trade Receivable Aging"/>
      <sheetName val="Aging-Ho."/>
      <sheetName val="Aging-Related co"/>
      <sheetName val="Aging-Related parties-by subs"/>
      <sheetName val="Aging-Related parties-by RP"/>
      <sheetName val="Statement of Changes In Equ"/>
      <sheetName val="MASB 22-SegmentRpt."/>
      <sheetName val="Cash flow subs"/>
      <sheetName val="working-CashFlow"/>
      <sheetName val="Acq.ofsubs."/>
      <sheetName val="Notes 30.09.2002"/>
      <sheetName val="PWC-WorkingonNotes  "/>
      <sheetName val="Quarterly Report"/>
      <sheetName val="Income Statement 30.09.2002"/>
      <sheetName val="ConsolBS 30.09.2002"/>
      <sheetName val="Workings -share of assoc "/>
      <sheetName val="Permanent Adjustments "/>
      <sheetName val="Workings "/>
      <sheetName val="Current Adjustments "/>
      <sheetName val="Adjust. Not Taken-up by Group"/>
      <sheetName val="Div.elim.adjustments"/>
      <sheetName val="Fixed assets 30.09.2002"/>
      <sheetName val="Financial Assistance"/>
    </sheetNames>
    <sheetDataSet>
      <sheetData sheetId="12">
        <row r="456">
          <cell r="O456">
            <v>1547886.5963833337</v>
          </cell>
        </row>
        <row r="1009">
          <cell r="O1009">
            <v>34276</v>
          </cell>
        </row>
        <row r="1054">
          <cell r="O1054">
            <v>1329479.84</v>
          </cell>
        </row>
        <row r="1096">
          <cell r="O1096">
            <v>169497765.92999998</v>
          </cell>
        </row>
        <row r="1141">
          <cell r="O1141">
            <v>38173227.84000001</v>
          </cell>
        </row>
        <row r="1145">
          <cell r="O1145">
            <v>10918807.72</v>
          </cell>
        </row>
        <row r="1147">
          <cell r="O1147">
            <v>10479885.85</v>
          </cell>
        </row>
        <row r="1149">
          <cell r="O1149">
            <v>2832602.16</v>
          </cell>
        </row>
        <row r="1150">
          <cell r="O1150">
            <v>16479745</v>
          </cell>
        </row>
        <row r="1151">
          <cell r="O1151">
            <v>620000</v>
          </cell>
        </row>
        <row r="1152">
          <cell r="O1152">
            <v>17773090.66</v>
          </cell>
        </row>
        <row r="1153">
          <cell r="O1153">
            <v>15921229.51</v>
          </cell>
        </row>
        <row r="1251">
          <cell r="O1251">
            <v>2059</v>
          </cell>
        </row>
      </sheetData>
      <sheetData sheetId="13">
        <row r="356">
          <cell r="AC356">
            <v>1147314600.47</v>
          </cell>
        </row>
        <row r="357">
          <cell r="AC357">
            <v>259042661.06068188</v>
          </cell>
        </row>
        <row r="359">
          <cell r="AC359">
            <v>-1180408856.1200001</v>
          </cell>
        </row>
        <row r="386">
          <cell r="AC386">
            <v>12864665.63</v>
          </cell>
        </row>
        <row r="387">
          <cell r="AC387">
            <v>-8693640.959999999</v>
          </cell>
        </row>
      </sheetData>
      <sheetData sheetId="15">
        <row r="16">
          <cell r="S16">
            <v>35941.2</v>
          </cell>
        </row>
        <row r="19">
          <cell r="S19">
            <v>4198034.9339431925</v>
          </cell>
        </row>
        <row r="20">
          <cell r="S20">
            <v>10063.536</v>
          </cell>
        </row>
      </sheetData>
      <sheetData sheetId="16">
        <row r="8">
          <cell r="Y8">
            <v>32701560.87418333</v>
          </cell>
        </row>
        <row r="9">
          <cell r="Y9">
            <v>147263.47539999947</v>
          </cell>
        </row>
        <row r="10">
          <cell r="Y10">
            <v>457199.9989999997</v>
          </cell>
        </row>
        <row r="11">
          <cell r="Y11">
            <v>9376.240400008857</v>
          </cell>
        </row>
        <row r="12">
          <cell r="Y12">
            <v>63733548.89</v>
          </cell>
        </row>
        <row r="17">
          <cell r="Y17">
            <v>218641.47</v>
          </cell>
        </row>
        <row r="18">
          <cell r="W18">
            <v>59550572.35000002</v>
          </cell>
        </row>
        <row r="19">
          <cell r="W19">
            <v>11338486.753333338</v>
          </cell>
        </row>
        <row r="20">
          <cell r="Y20">
            <v>2832602.16</v>
          </cell>
        </row>
        <row r="26">
          <cell r="Y26">
            <v>14915693.05</v>
          </cell>
        </row>
        <row r="31">
          <cell r="W31">
            <v>136034829.68</v>
          </cell>
        </row>
        <row r="32">
          <cell r="W32">
            <v>25247810.72</v>
          </cell>
        </row>
        <row r="34">
          <cell r="Y34">
            <v>80248.76</v>
          </cell>
        </row>
        <row r="38">
          <cell r="Y38">
            <v>6602298.693943194</v>
          </cell>
        </row>
        <row r="39">
          <cell r="W39">
            <v>15481391</v>
          </cell>
        </row>
        <row r="42">
          <cell r="Y42">
            <v>2365669.4926171894</v>
          </cell>
        </row>
        <row r="49">
          <cell r="Y49">
            <v>79000000</v>
          </cell>
        </row>
        <row r="51">
          <cell r="Y51">
            <v>25032797.11</v>
          </cell>
        </row>
        <row r="52">
          <cell r="Y52">
            <v>2654870.9102</v>
          </cell>
        </row>
        <row r="55">
          <cell r="Y55">
            <v>142175731.51293245</v>
          </cell>
        </row>
        <row r="56">
          <cell r="Y56">
            <v>-32717573.999999996</v>
          </cell>
        </row>
        <row r="59">
          <cell r="Y59">
            <v>5993461.0276000025</v>
          </cell>
        </row>
        <row r="60">
          <cell r="Y60">
            <v>66423548.82</v>
          </cell>
        </row>
        <row r="61">
          <cell r="Y61">
            <v>3183676.8073828104</v>
          </cell>
        </row>
        <row r="62">
          <cell r="Y62">
            <v>643342</v>
          </cell>
        </row>
      </sheetData>
      <sheetData sheetId="17">
        <row r="12">
          <cell r="F12">
            <v>35941.2</v>
          </cell>
        </row>
        <row r="13">
          <cell r="F13">
            <v>-10063.536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B CHECKLIST"/>
      <sheetName val="Trade Payable &amp; Accrual Aging"/>
      <sheetName val="Trade Receivable Aging"/>
      <sheetName val="Statement of Changes In Equ "/>
      <sheetName val="Statement of Changes In Equ (2)"/>
      <sheetName val="segmental reporting"/>
      <sheetName val="Cash flow subs"/>
      <sheetName val="Acq.ofsubs."/>
      <sheetName val="Notes 30.06.2002"/>
      <sheetName val="WorkingonNotes "/>
      <sheetName val="PWC-WorkingonNotes  "/>
      <sheetName val="Add. Requirements"/>
      <sheetName val="Quarterly Report"/>
      <sheetName val="Income Statement 30.06.2002"/>
      <sheetName val="ConsolBS 30.06.2002"/>
      <sheetName val="Workings -share of assoc "/>
      <sheetName val="Permanent Adjustments "/>
      <sheetName val="Workings "/>
      <sheetName val="Current Adjustments "/>
      <sheetName val="Div.elim.adjustments"/>
      <sheetName val="Adjustment after QR report"/>
      <sheetName val="Late .adjustments "/>
      <sheetName val="Adjust. Not Taken-up by Group"/>
      <sheetName val="Fixed assets 30.06.2002"/>
      <sheetName val="segmental reporting-pendingRCRE"/>
    </sheetNames>
    <sheetDataSet>
      <sheetData sheetId="10">
        <row r="368">
          <cell r="AD368">
            <v>28365.5</v>
          </cell>
        </row>
        <row r="400">
          <cell r="AG400">
            <v>1012705617</v>
          </cell>
        </row>
        <row r="401">
          <cell r="AG401">
            <v>241057205</v>
          </cell>
        </row>
        <row r="403">
          <cell r="AG403">
            <v>-1028024963</v>
          </cell>
        </row>
      </sheetData>
      <sheetData sheetId="14">
        <row r="8">
          <cell r="X8">
            <v>31318700.57</v>
          </cell>
        </row>
        <row r="9">
          <cell r="X9">
            <v>149226.9883799995</v>
          </cell>
        </row>
        <row r="10">
          <cell r="X10">
            <v>431322.9349999998</v>
          </cell>
        </row>
        <row r="11">
          <cell r="X11">
            <v>12982.640400007367</v>
          </cell>
        </row>
        <row r="13">
          <cell r="X13">
            <v>64441699.43000001</v>
          </cell>
        </row>
        <row r="18">
          <cell r="X18">
            <v>443374</v>
          </cell>
        </row>
        <row r="20">
          <cell r="X20">
            <v>11195307.05</v>
          </cell>
        </row>
        <row r="21">
          <cell r="X21">
            <v>2832602.1599999997</v>
          </cell>
        </row>
        <row r="44">
          <cell r="X44">
            <v>2303729.0102639776</v>
          </cell>
        </row>
        <row r="51">
          <cell r="X51">
            <v>79000000</v>
          </cell>
        </row>
        <row r="53">
          <cell r="X53">
            <v>25032797.11</v>
          </cell>
        </row>
        <row r="54">
          <cell r="X54">
            <v>2654870.9102</v>
          </cell>
        </row>
        <row r="55">
          <cell r="X55">
            <v>250000</v>
          </cell>
        </row>
        <row r="56">
          <cell r="X56">
            <v>1269887</v>
          </cell>
        </row>
        <row r="57">
          <cell r="X57">
            <v>131029744.32450001</v>
          </cell>
        </row>
        <row r="58">
          <cell r="X58">
            <v>-32717573.999999996</v>
          </cell>
        </row>
        <row r="61">
          <cell r="X61">
            <v>5258806.247900001</v>
          </cell>
        </row>
        <row r="63">
          <cell r="X63">
            <v>3538729.5197360227</v>
          </cell>
        </row>
        <row r="64">
          <cell r="X64">
            <v>641283.1348000001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CF-310303"/>
      <sheetName val="working-CashFlow"/>
      <sheetName val="DetailCf31.03.03Summary"/>
    </sheetNames>
    <sheetDataSet>
      <sheetData sheetId="2">
        <row r="26">
          <cell r="B26">
            <v>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68"/>
  <sheetViews>
    <sheetView tabSelected="1" zoomScaleSheetLayoutView="100" workbookViewId="0" topLeftCell="A63">
      <selection activeCell="AH85" sqref="AH85"/>
    </sheetView>
  </sheetViews>
  <sheetFormatPr defaultColWidth="9.33203125" defaultRowHeight="11.25"/>
  <cols>
    <col min="1" max="1" width="47" style="1" customWidth="1"/>
    <col min="2" max="2" width="13.83203125" style="1" hidden="1" customWidth="1"/>
    <col min="3" max="3" width="12.66015625" style="1" hidden="1" customWidth="1"/>
    <col min="4" max="9" width="13" style="1" hidden="1" customWidth="1"/>
    <col min="10" max="10" width="12.5" style="1" hidden="1" customWidth="1"/>
    <col min="11" max="15" width="14.5" style="1" hidden="1" customWidth="1"/>
    <col min="16" max="20" width="16" style="1" hidden="1" customWidth="1"/>
    <col min="21" max="21" width="13" style="1" hidden="1" customWidth="1"/>
    <col min="22" max="22" width="14.33203125" style="1" hidden="1" customWidth="1"/>
    <col min="23" max="23" width="14.83203125" style="1" hidden="1" customWidth="1"/>
    <col min="24" max="27" width="14.66015625" style="1" hidden="1" customWidth="1"/>
    <col min="28" max="28" width="15.83203125" style="1" hidden="1" customWidth="1"/>
    <col min="29" max="29" width="18.16015625" style="1" hidden="1" customWidth="1"/>
    <col min="30" max="31" width="14.66015625" style="1" hidden="1" customWidth="1"/>
    <col min="32" max="32" width="1.83203125" style="1" hidden="1" customWidth="1"/>
    <col min="33" max="33" width="12.66015625" style="1" bestFit="1" customWidth="1"/>
    <col min="34" max="34" width="22.66015625" style="1" customWidth="1"/>
    <col min="35" max="35" width="16.83203125" style="1" bestFit="1" customWidth="1"/>
    <col min="36" max="36" width="14.33203125" style="1" bestFit="1" customWidth="1"/>
    <col min="37" max="40" width="10.66015625" style="1" customWidth="1"/>
    <col min="41" max="41" width="16.83203125" style="1" bestFit="1" customWidth="1"/>
    <col min="42" max="16384" width="10.66015625" style="1" customWidth="1"/>
  </cols>
  <sheetData>
    <row r="1" spans="1:38" ht="15.75">
      <c r="A1" s="97" t="s">
        <v>102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79"/>
      <c r="M1" s="79"/>
      <c r="N1" s="80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81"/>
      <c r="AK1" s="81"/>
      <c r="AL1" s="6"/>
    </row>
    <row r="2" spans="1:38" ht="15.75">
      <c r="A2" s="78" t="s">
        <v>128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81"/>
      <c r="AK2" s="81"/>
      <c r="AL2" s="6"/>
    </row>
    <row r="3" spans="1:38" ht="15.75">
      <c r="A3" s="82" t="s">
        <v>104</v>
      </c>
      <c r="B3" s="82"/>
      <c r="C3" s="82"/>
      <c r="D3" s="83"/>
      <c r="E3" s="82"/>
      <c r="F3" s="82"/>
      <c r="G3" s="82"/>
      <c r="H3" s="82"/>
      <c r="I3" s="82"/>
      <c r="J3" s="82"/>
      <c r="K3" s="82"/>
      <c r="L3" s="79"/>
      <c r="M3" s="79"/>
      <c r="N3" s="79"/>
      <c r="O3" s="79"/>
      <c r="P3" s="79"/>
      <c r="Q3" s="79"/>
      <c r="R3" s="79"/>
      <c r="S3" s="79"/>
      <c r="T3" s="79"/>
      <c r="U3" s="79"/>
      <c r="V3" s="84">
        <f>V10+W10+AB10+AC10</f>
        <v>24154361.953333322</v>
      </c>
      <c r="W3" s="79"/>
      <c r="X3" s="79"/>
      <c r="Y3" s="79"/>
      <c r="Z3" s="79"/>
      <c r="AA3" s="79"/>
      <c r="AB3" s="79" t="s">
        <v>15</v>
      </c>
      <c r="AC3" s="79"/>
      <c r="AD3" s="79"/>
      <c r="AE3" s="79"/>
      <c r="AF3" s="79"/>
      <c r="AG3" s="79"/>
      <c r="AH3" s="79"/>
      <c r="AI3" s="79"/>
      <c r="AJ3" s="81"/>
      <c r="AK3" s="81"/>
      <c r="AL3" s="6"/>
    </row>
    <row r="4" spans="1:38" ht="15.7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s="2" customFormat="1" ht="14.25">
      <c r="A5" s="10"/>
      <c r="B5" s="11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13" t="s">
        <v>28</v>
      </c>
      <c r="O5" s="11" t="s">
        <v>29</v>
      </c>
      <c r="P5" s="12" t="s">
        <v>30</v>
      </c>
      <c r="Q5" s="12" t="s">
        <v>31</v>
      </c>
      <c r="R5" s="12" t="s">
        <v>32</v>
      </c>
      <c r="S5" s="12" t="s">
        <v>33</v>
      </c>
      <c r="T5" s="12" t="s">
        <v>34</v>
      </c>
      <c r="U5" s="12" t="s">
        <v>35</v>
      </c>
      <c r="V5" s="12" t="s">
        <v>36</v>
      </c>
      <c r="W5" s="12" t="s">
        <v>37</v>
      </c>
      <c r="X5" s="12" t="s">
        <v>38</v>
      </c>
      <c r="Y5" s="12" t="s">
        <v>39</v>
      </c>
      <c r="Z5" s="12" t="s">
        <v>40</v>
      </c>
      <c r="AA5" s="12" t="s">
        <v>41</v>
      </c>
      <c r="AB5" s="13" t="s">
        <v>42</v>
      </c>
      <c r="AC5" s="11" t="s">
        <v>37</v>
      </c>
      <c r="AD5" s="12" t="s">
        <v>43</v>
      </c>
      <c r="AE5" s="12" t="s">
        <v>44</v>
      </c>
      <c r="AF5" s="13" t="s">
        <v>45</v>
      </c>
      <c r="AG5" s="14"/>
      <c r="AH5" s="14"/>
      <c r="AI5" s="10"/>
      <c r="AJ5" s="10"/>
      <c r="AK5" s="10"/>
      <c r="AL5" s="10"/>
    </row>
    <row r="6" spans="1:38" s="2" customFormat="1" ht="14.25">
      <c r="A6" s="10"/>
      <c r="B6" s="15" t="s">
        <v>46</v>
      </c>
      <c r="C6" s="16" t="s">
        <v>47</v>
      </c>
      <c r="D6" s="16" t="s">
        <v>48</v>
      </c>
      <c r="E6" s="16" t="s">
        <v>49</v>
      </c>
      <c r="F6" s="16" t="s">
        <v>49</v>
      </c>
      <c r="G6" s="16" t="s">
        <v>50</v>
      </c>
      <c r="H6" s="16" t="s">
        <v>51</v>
      </c>
      <c r="I6" s="16" t="s">
        <v>52</v>
      </c>
      <c r="J6" s="16" t="s">
        <v>45</v>
      </c>
      <c r="K6" s="16"/>
      <c r="L6" s="16" t="s">
        <v>53</v>
      </c>
      <c r="M6" s="16"/>
      <c r="N6" s="14"/>
      <c r="O6" s="15" t="s">
        <v>54</v>
      </c>
      <c r="P6" s="16" t="s">
        <v>55</v>
      </c>
      <c r="Q6" s="16" t="s">
        <v>56</v>
      </c>
      <c r="R6" s="16" t="s">
        <v>57</v>
      </c>
      <c r="S6" s="16" t="s">
        <v>58</v>
      </c>
      <c r="T6" s="16" t="s">
        <v>59</v>
      </c>
      <c r="U6" s="16"/>
      <c r="V6" s="16" t="s">
        <v>60</v>
      </c>
      <c r="W6" s="16" t="s">
        <v>60</v>
      </c>
      <c r="X6" s="16" t="s">
        <v>61</v>
      </c>
      <c r="Y6" s="16" t="s">
        <v>62</v>
      </c>
      <c r="Z6" s="16" t="s">
        <v>62</v>
      </c>
      <c r="AA6" s="16" t="s">
        <v>63</v>
      </c>
      <c r="AB6" s="14" t="s">
        <v>64</v>
      </c>
      <c r="AC6" s="17" t="s">
        <v>64</v>
      </c>
      <c r="AD6" s="16" t="s">
        <v>65</v>
      </c>
      <c r="AE6" s="16"/>
      <c r="AF6" s="14"/>
      <c r="AG6" s="14"/>
      <c r="AH6" s="14" t="s">
        <v>120</v>
      </c>
      <c r="AI6" s="10"/>
      <c r="AJ6" s="10"/>
      <c r="AK6" s="10"/>
      <c r="AL6" s="10"/>
    </row>
    <row r="7" spans="1:38" s="2" customFormat="1" ht="14.25">
      <c r="A7" s="10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4"/>
      <c r="O7" s="15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4"/>
      <c r="AC7" s="17"/>
      <c r="AD7" s="16"/>
      <c r="AE7" s="16"/>
      <c r="AF7" s="14"/>
      <c r="AG7" s="14"/>
      <c r="AH7" s="85" t="s">
        <v>121</v>
      </c>
      <c r="AI7" s="10"/>
      <c r="AJ7" s="10"/>
      <c r="AK7" s="10"/>
      <c r="AL7" s="10"/>
    </row>
    <row r="8" spans="1:38" ht="15.75" thickBot="1">
      <c r="A8" s="18"/>
      <c r="B8" s="19"/>
      <c r="C8" s="20"/>
      <c r="D8" s="21" t="s">
        <v>66</v>
      </c>
      <c r="E8" s="21" t="s">
        <v>67</v>
      </c>
      <c r="F8" s="21"/>
      <c r="G8" s="21"/>
      <c r="H8" s="21"/>
      <c r="I8" s="20"/>
      <c r="J8" s="20"/>
      <c r="K8" s="20"/>
      <c r="L8" s="20"/>
      <c r="M8" s="21"/>
      <c r="N8" s="22"/>
      <c r="O8" s="23" t="s">
        <v>68</v>
      </c>
      <c r="P8" s="21"/>
      <c r="Q8" s="21"/>
      <c r="R8" s="21"/>
      <c r="S8" s="21"/>
      <c r="T8" s="21"/>
      <c r="U8" s="20"/>
      <c r="V8" s="20"/>
      <c r="W8" s="21"/>
      <c r="X8" s="20" t="s">
        <v>69</v>
      </c>
      <c r="Y8" s="20"/>
      <c r="Z8" s="21" t="s">
        <v>70</v>
      </c>
      <c r="AA8" s="21" t="s">
        <v>71</v>
      </c>
      <c r="AB8" s="24"/>
      <c r="AC8" s="25"/>
      <c r="AD8" s="20"/>
      <c r="AE8" s="20"/>
      <c r="AF8" s="24"/>
      <c r="AG8" s="26"/>
      <c r="AH8" s="14" t="s">
        <v>103</v>
      </c>
      <c r="AI8" s="6"/>
      <c r="AJ8" s="6"/>
      <c r="AK8" s="6"/>
      <c r="AL8" s="6"/>
    </row>
    <row r="9" spans="1:38" s="3" customFormat="1" ht="15" hidden="1">
      <c r="A9" s="27"/>
      <c r="B9" s="28">
        <f>-'[2]ConsolBS 30.06.2002'!$X$51</f>
        <v>-79000000</v>
      </c>
      <c r="C9" s="28">
        <f>-'[2]ConsolBS 30.06.2002'!$X$53</f>
        <v>-25032797.11</v>
      </c>
      <c r="D9" s="28">
        <f>-'[2]ConsolBS 30.06.2002'!$X$54</f>
        <v>-2654870.9102</v>
      </c>
      <c r="E9" s="28">
        <f>-'[2]ConsolBS 30.06.2002'!$X$55</f>
        <v>-250000</v>
      </c>
      <c r="F9" s="28">
        <f>-'[2]ConsolBS 30.06.2002'!$X$56</f>
        <v>-1269887</v>
      </c>
      <c r="G9" s="28">
        <f>-'[2]ConsolBS 30.06.2002'!$X$58</f>
        <v>32717573.999999996</v>
      </c>
      <c r="H9" s="28">
        <f>-'[2]ConsolBS 30.06.2002'!$X$61</f>
        <v>-5258806.247900001</v>
      </c>
      <c r="I9" s="29">
        <f>-'[2]ConsolBS 30.06.2002'!$X$57+2</f>
        <v>-131029742.32450001</v>
      </c>
      <c r="J9" s="29">
        <f>-'[2]ConsolBS 30.06.2002'!$X$64</f>
        <v>-641283.1348000001</v>
      </c>
      <c r="K9" s="30">
        <v>-104705727</v>
      </c>
      <c r="L9" s="29">
        <f>-('[2]ConsolBS 30.06.2002'!$X$63+'[2]ConsolBS 30.06.2002'!$X$44)</f>
        <v>-5842458.53</v>
      </c>
      <c r="M9" s="29">
        <f>'[2]ConsolBS 30.06.2002'!$X$8-1</f>
        <v>31318699.57</v>
      </c>
      <c r="N9" s="29">
        <f>'[2]ConsolBS 30.06.2002'!$X$9</f>
        <v>149226.9883799995</v>
      </c>
      <c r="O9" s="29">
        <f>'[2]ConsolBS 30.06.2002'!$X$10</f>
        <v>431322.9349999998</v>
      </c>
      <c r="P9" s="29">
        <f>'[2]ConsolBS 30.06.2002'!$X$11</f>
        <v>12982.640400007367</v>
      </c>
      <c r="Q9" s="29">
        <f>'[2]ConsolBS 30.06.2002'!$X$13+'[2]ConsolBS 30.06.2002'!$X$21</f>
        <v>67274301.59</v>
      </c>
      <c r="R9" s="29">
        <f>'[2]PWC-WorkingonNotes  '!$AG$400</f>
        <v>1012705617</v>
      </c>
      <c r="S9" s="29">
        <f>'[2]PWC-WorkingonNotes  '!$AG$401</f>
        <v>241057205</v>
      </c>
      <c r="T9" s="29">
        <f>'[2]PWC-WorkingonNotes  '!$AG$403</f>
        <v>-1028024963</v>
      </c>
      <c r="U9" s="29">
        <f>'[2]ConsolBS 30.06.2002'!$X$18</f>
        <v>443374</v>
      </c>
      <c r="V9" s="30">
        <v>187750456</v>
      </c>
      <c r="W9" s="29">
        <f>'[2]ConsolBS 30.06.2002'!$X$20+'[2]PWC-WorkingonNotes  '!$AD$368-2</f>
        <v>11223670.55</v>
      </c>
      <c r="X9" s="29">
        <v>435280</v>
      </c>
      <c r="Y9" s="29">
        <v>25176375</v>
      </c>
      <c r="Z9" s="29">
        <v>6321145</v>
      </c>
      <c r="AA9" s="29">
        <v>28929362</v>
      </c>
      <c r="AB9" s="29">
        <v>-199469186</v>
      </c>
      <c r="AC9" s="29">
        <v>-30559715</v>
      </c>
      <c r="AD9" s="29">
        <v>-21338308</v>
      </c>
      <c r="AE9" s="29">
        <v>-573000</v>
      </c>
      <c r="AF9" s="29">
        <v>-10295848</v>
      </c>
      <c r="AG9" s="29"/>
      <c r="AH9" s="31">
        <f>SUM(B9:AF9)</f>
        <v>0.016380131244659424</v>
      </c>
      <c r="AI9" s="32"/>
      <c r="AJ9" s="27"/>
      <c r="AK9" s="27"/>
      <c r="AL9" s="27"/>
    </row>
    <row r="10" spans="1:38" ht="15" hidden="1">
      <c r="A10" s="6"/>
      <c r="B10" s="33">
        <f>-'[1]ConsolBS 30.09.2002'!$Y$49</f>
        <v>-79000000</v>
      </c>
      <c r="C10" s="33">
        <f>-'[1]ConsolBS 30.09.2002'!$Y$51</f>
        <v>-25032797.11</v>
      </c>
      <c r="D10" s="33">
        <f>-'[1]ConsolBS 30.09.2002'!$Y$52</f>
        <v>-2654870.9102</v>
      </c>
      <c r="E10" s="33">
        <f>-'[2]ConsolBS 30.06.2002'!$X$55</f>
        <v>-250000</v>
      </c>
      <c r="F10" s="33">
        <f>-'[2]ConsolBS 30.06.2002'!$X$56</f>
        <v>-1269887</v>
      </c>
      <c r="G10" s="33">
        <f>-'[1]ConsolBS 30.09.2002'!$Y$56</f>
        <v>32717573.999999996</v>
      </c>
      <c r="H10" s="33">
        <f>-'[1]ConsolBS 30.09.2002'!$Y$59</f>
        <v>-5993461.0276000025</v>
      </c>
      <c r="I10" s="33">
        <f>-'[1]ConsolBS 30.09.2002'!$Y$55</f>
        <v>-142175731.51293245</v>
      </c>
      <c r="J10" s="33">
        <f>-'[1]ConsolBS 30.09.2002'!$Y$62</f>
        <v>-643342</v>
      </c>
      <c r="K10" s="30">
        <f>-'[1]ConsolBS 30.09.2002'!$Y$60-'[1]Notes 30.09.2002'!$O$1145-'[1]Notes 30.09.2002'!$O$1147-'[1]Notes 30.09.2002'!$O$1150-'[1]Notes 30.09.2002'!$O$1151-'[1]Notes 30.09.2002'!$O$1149</f>
        <v>-107754589.55</v>
      </c>
      <c r="L10" s="33">
        <f>-('[1]ConsolBS 30.09.2002'!$Y$61+'[1]ConsolBS 30.09.2002'!$Y$42)</f>
        <v>-5549346.3</v>
      </c>
      <c r="M10" s="33">
        <f>'[1]ConsolBS 30.09.2002'!$Y$8</f>
        <v>32701560.87418333</v>
      </c>
      <c r="N10" s="33">
        <f>'[1]ConsolBS 30.09.2002'!$Y$9</f>
        <v>147263.47539999947</v>
      </c>
      <c r="O10" s="33">
        <f>'[1]ConsolBS 30.09.2002'!$Y$10</f>
        <v>457199.9989999997</v>
      </c>
      <c r="P10" s="33">
        <f>'[1]ConsolBS 30.09.2002'!$Y$11</f>
        <v>9376.240400008857</v>
      </c>
      <c r="Q10" s="33">
        <f>'[1]ConsolBS 30.09.2002'!$Y$12+'[1]ConsolBS 30.09.2002'!$Y$20</f>
        <v>66566151.05</v>
      </c>
      <c r="R10" s="33">
        <f>'[1]PWC-WorkingonNotes  '!$AC$356</f>
        <v>1147314600.47</v>
      </c>
      <c r="S10" s="33">
        <f>'[1]PWC-WorkingonNotes  '!$AC$357</f>
        <v>259042661.06068188</v>
      </c>
      <c r="T10" s="33">
        <f>'[1]PWC-WorkingonNotes  '!$AC$359</f>
        <v>-1180408856.1200001</v>
      </c>
      <c r="U10" s="33">
        <f>'[1]ConsolBS 30.09.2002'!$Y$17</f>
        <v>218641.47</v>
      </c>
      <c r="V10" s="30">
        <f>'[1]ConsolBS 30.09.2002'!$W$18+'[1]Notes 30.09.2002'!$O$1096</f>
        <v>229048338.28</v>
      </c>
      <c r="W10" s="33">
        <f>'[1]ConsolBS 30.09.2002'!$W$19+'[1]Notes 30.09.2002'!$O$1009</f>
        <v>11372762.753333338</v>
      </c>
      <c r="X10" s="33">
        <f>-'[1]ConsolBS 30.09.2002'!$Y$34</f>
        <v>-80248.76</v>
      </c>
      <c r="Y10" s="33">
        <f>'[1]PWC-WorkingonNotes  '!$AC$386+'[1]PWC-WorkingonNotes  '!$AC$387</f>
        <v>4171024.670000002</v>
      </c>
      <c r="Z10" s="33">
        <f>-'[1]PWC-WorkingonNotes  '!$AC$387</f>
        <v>8693640.959999999</v>
      </c>
      <c r="AA10" s="33">
        <f>'[1]ConsolBS 30.09.2002'!$Y$26</f>
        <v>14915693.05</v>
      </c>
      <c r="AB10" s="30">
        <f>-'[1]ConsolBS 30.09.2002'!$W$31-'[1]Notes 30.09.2002'!$O$1141-'[1]ConsolBS 30.09.2002'!$W$39</f>
        <v>-189689448.52</v>
      </c>
      <c r="AC10" s="30">
        <f>-'[1]ConsolBS 30.09.2002'!$W$32-'[1]Notes 30.09.2002'!$O$1054</f>
        <v>-26577290.56</v>
      </c>
      <c r="AD10" s="33">
        <f>-'[1]Notes 30.09.2002'!$O$1153-'[1]Notes 30.09.2002'!$O$1152</f>
        <v>-33694320.17</v>
      </c>
      <c r="AE10" s="33">
        <v>0</v>
      </c>
      <c r="AF10" s="33">
        <f>-'[1]ConsolBS 30.09.2002'!$Y$38</f>
        <v>-6602298.693943194</v>
      </c>
      <c r="AG10" s="33"/>
      <c r="AH10" s="31">
        <f>SUM(B10:AF10)</f>
        <v>0.118322872556746</v>
      </c>
      <c r="AI10" s="34"/>
      <c r="AJ10" s="6"/>
      <c r="AK10" s="6"/>
      <c r="AL10" s="6"/>
    </row>
    <row r="11" spans="1:38" ht="15" hidden="1">
      <c r="A11" s="18"/>
      <c r="B11" s="35">
        <f aca="true" t="shared" si="0" ref="B11:AF11">+B10-B9</f>
        <v>0</v>
      </c>
      <c r="C11" s="35">
        <f t="shared" si="0"/>
        <v>0</v>
      </c>
      <c r="D11" s="35">
        <f t="shared" si="0"/>
        <v>0</v>
      </c>
      <c r="E11" s="35">
        <f t="shared" si="0"/>
        <v>0</v>
      </c>
      <c r="F11" s="35">
        <f t="shared" si="0"/>
        <v>0</v>
      </c>
      <c r="G11" s="35">
        <f t="shared" si="0"/>
        <v>0</v>
      </c>
      <c r="H11" s="35">
        <f t="shared" si="0"/>
        <v>-734654.7797000017</v>
      </c>
      <c r="I11" s="36">
        <f t="shared" si="0"/>
        <v>-11145989.18843244</v>
      </c>
      <c r="J11" s="36">
        <f t="shared" si="0"/>
        <v>-2058.8651999998838</v>
      </c>
      <c r="K11" s="36">
        <f t="shared" si="0"/>
        <v>-3048862.549999997</v>
      </c>
      <c r="L11" s="36">
        <f t="shared" si="0"/>
        <v>293112.23000000045</v>
      </c>
      <c r="M11" s="36">
        <f t="shared" si="0"/>
        <v>1382861.3041833304</v>
      </c>
      <c r="N11" s="36">
        <f t="shared" si="0"/>
        <v>-1963.5129800000286</v>
      </c>
      <c r="O11" s="36">
        <f t="shared" si="0"/>
        <v>25877.063999999897</v>
      </c>
      <c r="P11" s="36">
        <f t="shared" si="0"/>
        <v>-3606.39999999851</v>
      </c>
      <c r="Q11" s="36">
        <f t="shared" si="0"/>
        <v>-708150.5400000066</v>
      </c>
      <c r="R11" s="36">
        <f t="shared" si="0"/>
        <v>134608983.47000003</v>
      </c>
      <c r="S11" s="36">
        <f t="shared" si="0"/>
        <v>17985456.06068188</v>
      </c>
      <c r="T11" s="36">
        <f t="shared" si="0"/>
        <v>-152383893.12000012</v>
      </c>
      <c r="U11" s="36">
        <f t="shared" si="0"/>
        <v>-224732.53</v>
      </c>
      <c r="V11" s="36">
        <f t="shared" si="0"/>
        <v>41297882.28</v>
      </c>
      <c r="W11" s="36">
        <f t="shared" si="0"/>
        <v>149092.20333333686</v>
      </c>
      <c r="X11" s="36">
        <f t="shared" si="0"/>
        <v>-515528.76</v>
      </c>
      <c r="Y11" s="36">
        <f t="shared" si="0"/>
        <v>-21005350.33</v>
      </c>
      <c r="Z11" s="36">
        <f t="shared" si="0"/>
        <v>2372495.959999999</v>
      </c>
      <c r="AA11" s="36">
        <f t="shared" si="0"/>
        <v>-14013668.95</v>
      </c>
      <c r="AB11" s="36">
        <f t="shared" si="0"/>
        <v>9779737.47999999</v>
      </c>
      <c r="AC11" s="36">
        <f t="shared" si="0"/>
        <v>3982424.4400000013</v>
      </c>
      <c r="AD11" s="36">
        <f t="shared" si="0"/>
        <v>-12356012.170000002</v>
      </c>
      <c r="AE11" s="36">
        <f t="shared" si="0"/>
        <v>573000</v>
      </c>
      <c r="AF11" s="36">
        <f t="shared" si="0"/>
        <v>3693549.306056806</v>
      </c>
      <c r="AG11" s="36"/>
      <c r="AH11" s="37">
        <f>SUM(B11:AF11)</f>
        <v>0.1019428065046668</v>
      </c>
      <c r="AI11" s="9"/>
      <c r="AJ11" s="6"/>
      <c r="AK11" s="6"/>
      <c r="AL11" s="6"/>
    </row>
    <row r="12" spans="1:38" ht="15" hidden="1">
      <c r="A12" s="1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9"/>
      <c r="AI12" s="9"/>
      <c r="AJ12" s="6"/>
      <c r="AK12" s="6"/>
      <c r="AL12" s="6"/>
    </row>
    <row r="13" spans="1:38" s="4" customFormat="1" ht="15.75" hidden="1" thickBot="1">
      <c r="A13" s="39" t="s">
        <v>72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40">
        <f aca="true" t="shared" si="1" ref="AH13:AH22">SUM(B13:AF13)</f>
        <v>0</v>
      </c>
      <c r="AI13" s="9"/>
      <c r="AJ13" s="6"/>
      <c r="AK13" s="6"/>
      <c r="AL13" s="6"/>
    </row>
    <row r="14" spans="1:38" s="4" customFormat="1" ht="15" hidden="1">
      <c r="A14" s="18" t="s">
        <v>73</v>
      </c>
      <c r="B14" s="29"/>
      <c r="C14" s="29"/>
      <c r="D14" s="29"/>
      <c r="E14" s="29"/>
      <c r="F14" s="29"/>
      <c r="G14" s="29"/>
      <c r="H14" s="29"/>
      <c r="I14" s="41">
        <v>157660225.93</v>
      </c>
      <c r="J14" s="29"/>
      <c r="K14" s="29"/>
      <c r="L14" s="29"/>
      <c r="M14" s="29"/>
      <c r="N14" s="29"/>
      <c r="O14" s="38"/>
      <c r="P14" s="38"/>
      <c r="Q14" s="38"/>
      <c r="R14" s="38"/>
      <c r="S14" s="38">
        <f>-S11</f>
        <v>-17985456.06068188</v>
      </c>
      <c r="T14" s="38"/>
      <c r="U14" s="38"/>
      <c r="V14" s="38">
        <f>-I14-S14</f>
        <v>-139674769.86931813</v>
      </c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40">
        <f t="shared" si="1"/>
        <v>0</v>
      </c>
      <c r="AI14" s="9"/>
      <c r="AJ14" s="6"/>
      <c r="AK14" s="6"/>
      <c r="AL14" s="6"/>
    </row>
    <row r="15" spans="1:38" s="4" customFormat="1" ht="15" hidden="1">
      <c r="A15" s="18" t="s">
        <v>74</v>
      </c>
      <c r="B15" s="29"/>
      <c r="C15" s="29"/>
      <c r="D15" s="29"/>
      <c r="E15" s="29"/>
      <c r="F15" s="29"/>
      <c r="G15" s="29"/>
      <c r="H15" s="29"/>
      <c r="I15" s="42">
        <v>-133398659</v>
      </c>
      <c r="J15" s="29"/>
      <c r="K15" s="29"/>
      <c r="L15" s="29"/>
      <c r="M15" s="29"/>
      <c r="N15" s="29"/>
      <c r="O15" s="38"/>
      <c r="P15" s="38"/>
      <c r="Q15" s="38"/>
      <c r="R15" s="38"/>
      <c r="S15" s="38"/>
      <c r="T15" s="38"/>
      <c r="U15" s="29"/>
      <c r="V15" s="29"/>
      <c r="W15" s="38"/>
      <c r="X15" s="38"/>
      <c r="Y15" s="38"/>
      <c r="Z15" s="38"/>
      <c r="AA15" s="38"/>
      <c r="AB15" s="38">
        <f>-I15</f>
        <v>133398659</v>
      </c>
      <c r="AC15" s="38"/>
      <c r="AD15" s="38"/>
      <c r="AE15" s="38"/>
      <c r="AF15" s="38"/>
      <c r="AG15" s="38"/>
      <c r="AH15" s="40">
        <f t="shared" si="1"/>
        <v>0</v>
      </c>
      <c r="AI15" s="9"/>
      <c r="AJ15" s="6"/>
      <c r="AK15" s="6"/>
      <c r="AL15" s="6"/>
    </row>
    <row r="16" spans="1:38" s="4" customFormat="1" ht="15" hidden="1">
      <c r="A16" s="18" t="s">
        <v>75</v>
      </c>
      <c r="B16" s="29"/>
      <c r="C16" s="29"/>
      <c r="D16" s="29"/>
      <c r="E16" s="29"/>
      <c r="F16" s="29"/>
      <c r="G16" s="29"/>
      <c r="H16" s="29"/>
      <c r="I16" s="42">
        <v>1677196</v>
      </c>
      <c r="J16" s="29"/>
      <c r="K16" s="29"/>
      <c r="L16" s="29"/>
      <c r="M16" s="29" t="e">
        <f>#REF!</f>
        <v>#REF!</v>
      </c>
      <c r="N16" s="29"/>
      <c r="O16" s="38"/>
      <c r="P16" s="38"/>
      <c r="Q16" s="38"/>
      <c r="R16" s="38"/>
      <c r="S16" s="38"/>
      <c r="T16" s="38"/>
      <c r="U16" s="29"/>
      <c r="V16" s="29"/>
      <c r="W16" s="38" t="e">
        <f>-SUM(I16:R16)</f>
        <v>#REF!</v>
      </c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40" t="e">
        <f t="shared" si="1"/>
        <v>#REF!</v>
      </c>
      <c r="AI16" s="9"/>
      <c r="AJ16" s="6"/>
      <c r="AK16" s="6"/>
      <c r="AL16" s="6"/>
    </row>
    <row r="17" spans="1:38" s="4" customFormat="1" ht="15" hidden="1">
      <c r="A17" s="18" t="s">
        <v>76</v>
      </c>
      <c r="B17" s="29"/>
      <c r="C17" s="29"/>
      <c r="D17" s="29"/>
      <c r="E17" s="29"/>
      <c r="F17" s="29"/>
      <c r="G17" s="29"/>
      <c r="H17" s="29"/>
      <c r="I17" s="42">
        <v>-7861409.46</v>
      </c>
      <c r="J17" s="29"/>
      <c r="K17" s="29"/>
      <c r="L17" s="29"/>
      <c r="M17" s="43">
        <f>'[1]Notes 30.09.2002'!$O$456</f>
        <v>1547886.5963833337</v>
      </c>
      <c r="N17" s="29"/>
      <c r="O17" s="38"/>
      <c r="P17" s="38"/>
      <c r="Q17" s="38"/>
      <c r="R17" s="38"/>
      <c r="S17" s="38"/>
      <c r="T17" s="38"/>
      <c r="U17" s="29"/>
      <c r="V17" s="29">
        <f>108815+12020895</f>
        <v>12129710</v>
      </c>
      <c r="W17" s="38"/>
      <c r="X17" s="38"/>
      <c r="Y17" s="38"/>
      <c r="Z17" s="38"/>
      <c r="AA17" s="38"/>
      <c r="AB17" s="38"/>
      <c r="AC17" s="38">
        <f>-SUM(I17:AB17)</f>
        <v>-5816187.136383334</v>
      </c>
      <c r="AD17" s="38"/>
      <c r="AE17" s="38"/>
      <c r="AF17" s="38"/>
      <c r="AG17" s="38"/>
      <c r="AH17" s="40">
        <f t="shared" si="1"/>
        <v>0</v>
      </c>
      <c r="AI17" s="9"/>
      <c r="AJ17" s="6"/>
      <c r="AK17" s="6"/>
      <c r="AL17" s="6"/>
    </row>
    <row r="18" spans="1:38" s="4" customFormat="1" ht="15" hidden="1">
      <c r="A18" s="18" t="s">
        <v>77</v>
      </c>
      <c r="B18" s="29"/>
      <c r="C18" s="29"/>
      <c r="D18" s="29"/>
      <c r="E18" s="29"/>
      <c r="F18" s="29"/>
      <c r="G18" s="29"/>
      <c r="H18" s="29"/>
      <c r="I18" s="42">
        <v>-206509.36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38"/>
      <c r="V18" s="38"/>
      <c r="W18" s="38"/>
      <c r="X18" s="38"/>
      <c r="Y18" s="38"/>
      <c r="Z18" s="38"/>
      <c r="AA18" s="38"/>
      <c r="AB18" s="38"/>
      <c r="AC18" s="38">
        <f>-I18</f>
        <v>206509.36</v>
      </c>
      <c r="AD18" s="38"/>
      <c r="AE18" s="38"/>
      <c r="AF18" s="38"/>
      <c r="AG18" s="38"/>
      <c r="AH18" s="40">
        <f t="shared" si="1"/>
        <v>0</v>
      </c>
      <c r="AI18" s="9"/>
      <c r="AJ18" s="6"/>
      <c r="AK18" s="6"/>
      <c r="AL18" s="6"/>
    </row>
    <row r="19" spans="1:38" s="4" customFormat="1" ht="15" hidden="1">
      <c r="A19" s="18" t="s">
        <v>78</v>
      </c>
      <c r="B19" s="29"/>
      <c r="C19" s="29"/>
      <c r="D19" s="29"/>
      <c r="E19" s="29"/>
      <c r="F19" s="29"/>
      <c r="G19" s="29"/>
      <c r="H19" s="29"/>
      <c r="I19" s="42">
        <v>-1390731.6</v>
      </c>
      <c r="J19" s="29"/>
      <c r="K19" s="29"/>
      <c r="L19" s="29"/>
      <c r="M19" s="29"/>
      <c r="N19" s="29">
        <v>1964</v>
      </c>
      <c r="O19" s="29">
        <v>0</v>
      </c>
      <c r="P19" s="29">
        <f>-P11</f>
        <v>3606.39999999851</v>
      </c>
      <c r="Q19" s="29"/>
      <c r="R19" s="29"/>
      <c r="S19" s="29"/>
      <c r="T19" s="29"/>
      <c r="U19" s="38"/>
      <c r="V19" s="38"/>
      <c r="W19" s="38"/>
      <c r="X19" s="38"/>
      <c r="Y19" s="38"/>
      <c r="Z19" s="38"/>
      <c r="AA19" s="38"/>
      <c r="AB19" s="38"/>
      <c r="AC19" s="38">
        <f>-SUM(I19:AB19)</f>
        <v>1385161.2000000016</v>
      </c>
      <c r="AD19" s="38"/>
      <c r="AE19" s="38"/>
      <c r="AF19" s="38"/>
      <c r="AG19" s="38"/>
      <c r="AH19" s="40">
        <f t="shared" si="1"/>
        <v>0</v>
      </c>
      <c r="AI19" s="9"/>
      <c r="AJ19" s="6"/>
      <c r="AK19" s="6"/>
      <c r="AL19" s="6"/>
    </row>
    <row r="20" spans="1:38" s="4" customFormat="1" ht="15" hidden="1">
      <c r="A20" s="18" t="s">
        <v>79</v>
      </c>
      <c r="B20" s="29"/>
      <c r="C20" s="29"/>
      <c r="D20" s="29"/>
      <c r="E20" s="29"/>
      <c r="F20" s="29"/>
      <c r="G20" s="29"/>
      <c r="H20" s="29"/>
      <c r="I20" s="42">
        <v>-427311.73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38"/>
      <c r="V20" s="38"/>
      <c r="W20" s="38"/>
      <c r="X20" s="38"/>
      <c r="Y20" s="38"/>
      <c r="Z20" s="38"/>
      <c r="AA20" s="38"/>
      <c r="AB20" s="38"/>
      <c r="AC20" s="38">
        <f>-I20</f>
        <v>427311.73</v>
      </c>
      <c r="AD20" s="38"/>
      <c r="AE20" s="38"/>
      <c r="AF20" s="38"/>
      <c r="AG20" s="38"/>
      <c r="AH20" s="40">
        <f t="shared" si="1"/>
        <v>0</v>
      </c>
      <c r="AI20" s="9"/>
      <c r="AJ20" s="6"/>
      <c r="AK20" s="6"/>
      <c r="AL20" s="6"/>
    </row>
    <row r="21" spans="1:38" s="4" customFormat="1" ht="15" hidden="1">
      <c r="A21" s="18" t="s">
        <v>80</v>
      </c>
      <c r="B21" s="29"/>
      <c r="C21" s="29"/>
      <c r="D21" s="29"/>
      <c r="E21" s="29"/>
      <c r="F21" s="29"/>
      <c r="G21" s="29"/>
      <c r="H21" s="29"/>
      <c r="I21" s="42">
        <f>'[1]Income Statement 30.09.2002'!$S$16</f>
        <v>35941.2</v>
      </c>
      <c r="J21" s="29"/>
      <c r="K21" s="44"/>
      <c r="L21" s="29"/>
      <c r="M21" s="29"/>
      <c r="N21" s="29"/>
      <c r="O21" s="29">
        <f>-'[1]Workings -share of assoc '!$F$12</f>
        <v>-35941.2</v>
      </c>
      <c r="P21" s="29"/>
      <c r="Q21" s="29"/>
      <c r="R21" s="29"/>
      <c r="S21" s="29"/>
      <c r="T21" s="29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18">
        <f t="shared" si="1"/>
        <v>0</v>
      </c>
      <c r="AI21" s="9"/>
      <c r="AJ21" s="6"/>
      <c r="AK21" s="6"/>
      <c r="AL21" s="6"/>
    </row>
    <row r="22" spans="1:38" s="4" customFormat="1" ht="15" hidden="1">
      <c r="A22" s="18" t="s">
        <v>14</v>
      </c>
      <c r="B22" s="29"/>
      <c r="C22" s="29"/>
      <c r="D22" s="29"/>
      <c r="E22" s="29"/>
      <c r="F22" s="29"/>
      <c r="G22" s="29"/>
      <c r="H22" s="29"/>
      <c r="I22" s="42">
        <f>-'[1]Income Statement 30.09.2002'!$S$19-'[1]Income Statement 30.09.2002'!$S$20</f>
        <v>-4208098.469943193</v>
      </c>
      <c r="J22" s="29">
        <f>'[1]Notes 30.09.2002'!$O$1251</f>
        <v>2059</v>
      </c>
      <c r="K22" s="29"/>
      <c r="L22" s="29"/>
      <c r="M22" s="29"/>
      <c r="N22" s="29"/>
      <c r="O22" s="29">
        <f>-'[1]Workings -share of assoc '!$F$13</f>
        <v>10063.536</v>
      </c>
      <c r="P22" s="29"/>
      <c r="Q22" s="29"/>
      <c r="R22" s="29"/>
      <c r="S22" s="29"/>
      <c r="T22" s="29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>
        <f>-I22-J22-O22</f>
        <v>4195975.9339431925</v>
      </c>
      <c r="AG22" s="38"/>
      <c r="AH22" s="18">
        <f t="shared" si="1"/>
        <v>0</v>
      </c>
      <c r="AI22" s="9"/>
      <c r="AJ22" s="6"/>
      <c r="AK22" s="6"/>
      <c r="AL22" s="6"/>
    </row>
    <row r="23" spans="1:38" s="4" customFormat="1" ht="15.75" hidden="1" thickBot="1">
      <c r="A23" s="18" t="s">
        <v>81</v>
      </c>
      <c r="B23" s="29"/>
      <c r="C23" s="29"/>
      <c r="D23" s="29"/>
      <c r="E23" s="29"/>
      <c r="F23" s="29"/>
      <c r="G23" s="29"/>
      <c r="H23" s="29">
        <f>-I23</f>
        <v>734654.78</v>
      </c>
      <c r="I23" s="45">
        <v>-734654.78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46">
        <f>SUM(B23:X23)</f>
        <v>0</v>
      </c>
      <c r="AI23" s="9"/>
      <c r="AJ23" s="6"/>
      <c r="AK23" s="6"/>
      <c r="AL23" s="6"/>
    </row>
    <row r="24" spans="1:38" s="4" customFormat="1" ht="15" hidden="1">
      <c r="A24" s="18" t="s">
        <v>82</v>
      </c>
      <c r="B24" s="29"/>
      <c r="C24" s="29"/>
      <c r="D24" s="29"/>
      <c r="E24" s="29"/>
      <c r="F24" s="29"/>
      <c r="G24" s="29"/>
      <c r="H24" s="40"/>
      <c r="I24" s="29">
        <v>0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38"/>
      <c r="V24" s="38"/>
      <c r="W24" s="38"/>
      <c r="X24" s="38"/>
      <c r="Y24" s="38"/>
      <c r="Z24" s="38"/>
      <c r="AA24" s="38"/>
      <c r="AB24" s="47">
        <f>-I24</f>
        <v>0</v>
      </c>
      <c r="AC24" s="38"/>
      <c r="AD24" s="38"/>
      <c r="AE24" s="38"/>
      <c r="AF24" s="38"/>
      <c r="AG24" s="38"/>
      <c r="AH24" s="46">
        <f>SUM(B24:AF24)</f>
        <v>0</v>
      </c>
      <c r="AI24" s="9"/>
      <c r="AJ24" s="6"/>
      <c r="AK24" s="6"/>
      <c r="AL24" s="6"/>
    </row>
    <row r="25" spans="1:38" s="4" customFormat="1" ht="15" hidden="1">
      <c r="A25" s="18" t="s">
        <v>83</v>
      </c>
      <c r="B25" s="29"/>
      <c r="C25" s="29"/>
      <c r="D25" s="29"/>
      <c r="E25" s="29"/>
      <c r="F25" s="6"/>
      <c r="G25" s="29"/>
      <c r="H25" s="40"/>
      <c r="I25" s="29"/>
      <c r="J25" s="29"/>
      <c r="K25" s="29"/>
      <c r="L25" s="29"/>
      <c r="M25" s="48"/>
      <c r="N25" s="29"/>
      <c r="O25" s="29"/>
      <c r="P25" s="29"/>
      <c r="Q25" s="29"/>
      <c r="R25" s="29"/>
      <c r="S25" s="29"/>
      <c r="T25" s="29"/>
      <c r="U25" s="38"/>
      <c r="V25" s="38"/>
      <c r="W25" s="38"/>
      <c r="X25" s="38"/>
      <c r="Y25" s="38"/>
      <c r="Z25" s="38"/>
      <c r="AA25" s="38"/>
      <c r="AB25" s="47"/>
      <c r="AC25" s="38">
        <f>-M25</f>
        <v>0</v>
      </c>
      <c r="AD25" s="38"/>
      <c r="AE25" s="38"/>
      <c r="AF25" s="38"/>
      <c r="AG25" s="38"/>
      <c r="AH25" s="46">
        <f>SUM(B25:AF25)</f>
        <v>0</v>
      </c>
      <c r="AI25" s="9"/>
      <c r="AJ25" s="6"/>
      <c r="AK25" s="6"/>
      <c r="AL25" s="6"/>
    </row>
    <row r="26" spans="1:38" s="4" customFormat="1" ht="15" hidden="1">
      <c r="A26" s="18" t="s">
        <v>84</v>
      </c>
      <c r="B26" s="29"/>
      <c r="C26" s="29"/>
      <c r="D26" s="29"/>
      <c r="E26" s="29"/>
      <c r="F26" s="29">
        <f>-F11</f>
        <v>0</v>
      </c>
      <c r="G26" s="29"/>
      <c r="H26" s="40"/>
      <c r="I26" s="29"/>
      <c r="J26" s="29"/>
      <c r="K26" s="29"/>
      <c r="L26" s="29"/>
      <c r="M26" s="29">
        <f>-F26</f>
        <v>0</v>
      </c>
      <c r="N26" s="29"/>
      <c r="O26" s="29"/>
      <c r="P26" s="29"/>
      <c r="Q26" s="29"/>
      <c r="R26" s="29"/>
      <c r="S26" s="29"/>
      <c r="T26" s="29"/>
      <c r="U26" s="38"/>
      <c r="V26" s="38"/>
      <c r="W26" s="38"/>
      <c r="X26" s="38"/>
      <c r="Y26" s="38"/>
      <c r="Z26" s="38"/>
      <c r="AA26" s="38"/>
      <c r="AB26" s="47"/>
      <c r="AC26" s="38"/>
      <c r="AD26" s="38"/>
      <c r="AE26" s="38"/>
      <c r="AF26" s="38"/>
      <c r="AG26" s="38"/>
      <c r="AH26" s="46">
        <f>SUM(B26:AF26)</f>
        <v>0</v>
      </c>
      <c r="AI26" s="9"/>
      <c r="AJ26" s="6"/>
      <c r="AK26" s="6"/>
      <c r="AL26" s="6"/>
    </row>
    <row r="27" spans="1:38" s="4" customFormat="1" ht="15" hidden="1">
      <c r="A27" s="18"/>
      <c r="B27" s="49">
        <f>SUM(B11:B23)</f>
        <v>0</v>
      </c>
      <c r="C27" s="49">
        <f>SUM(C11:C23)</f>
        <v>0</v>
      </c>
      <c r="D27" s="49">
        <f>SUM(D11:D23)</f>
        <v>0</v>
      </c>
      <c r="E27" s="49">
        <f>SUM(E11:E23)</f>
        <v>0</v>
      </c>
      <c r="F27" s="49">
        <f>SUM(F11:F26)</f>
        <v>0</v>
      </c>
      <c r="G27" s="49">
        <f>SUM(G11:G23)</f>
        <v>0</v>
      </c>
      <c r="H27" s="49">
        <f>SUM(H11:H24)</f>
        <v>0.0002999983262270689</v>
      </c>
      <c r="I27" s="49">
        <f>SUM(I11:I24)</f>
        <v>-0.45837564091198146</v>
      </c>
      <c r="J27" s="49">
        <f>SUM(J11:J23)</f>
        <v>0.13480000011622906</v>
      </c>
      <c r="K27" s="49">
        <f>SUM(K11:K23)</f>
        <v>-3048862.549999997</v>
      </c>
      <c r="L27" s="49">
        <f>SUM(L11:L23)</f>
        <v>293112.23000000045</v>
      </c>
      <c r="M27" s="49" t="e">
        <f>SUM(M11:M26)</f>
        <v>#REF!</v>
      </c>
      <c r="N27" s="49">
        <f aca="true" t="shared" si="2" ref="N27:AA27">SUM(N11:N23)</f>
        <v>0.48701999997138046</v>
      </c>
      <c r="O27" s="49">
        <f t="shared" si="2"/>
        <v>-0.6000000001004082</v>
      </c>
      <c r="P27" s="49">
        <f t="shared" si="2"/>
        <v>0</v>
      </c>
      <c r="Q27" s="49">
        <f t="shared" si="2"/>
        <v>-708150.5400000066</v>
      </c>
      <c r="R27" s="49">
        <f t="shared" si="2"/>
        <v>134608983.47000003</v>
      </c>
      <c r="S27" s="49">
        <f t="shared" si="2"/>
        <v>0</v>
      </c>
      <c r="T27" s="49">
        <f t="shared" si="2"/>
        <v>-152383893.12000012</v>
      </c>
      <c r="U27" s="49">
        <f t="shared" si="2"/>
        <v>-224732.53</v>
      </c>
      <c r="V27" s="49">
        <f t="shared" si="2"/>
        <v>-86247177.58931813</v>
      </c>
      <c r="W27" s="49" t="e">
        <f t="shared" si="2"/>
        <v>#REF!</v>
      </c>
      <c r="X27" s="49">
        <f t="shared" si="2"/>
        <v>-515528.76</v>
      </c>
      <c r="Y27" s="49">
        <f t="shared" si="2"/>
        <v>-21005350.33</v>
      </c>
      <c r="Z27" s="49">
        <f t="shared" si="2"/>
        <v>2372495.959999999</v>
      </c>
      <c r="AA27" s="49">
        <f t="shared" si="2"/>
        <v>-14013668.95</v>
      </c>
      <c r="AB27" s="49">
        <f>SUM(AB11:AB24)</f>
        <v>143178396.48</v>
      </c>
      <c r="AC27" s="49">
        <f>SUM(AC11:AC26)</f>
        <v>185219.5936166686</v>
      </c>
      <c r="AD27" s="49">
        <f>SUM(AD11:AD23)</f>
        <v>-12356012.170000002</v>
      </c>
      <c r="AE27" s="49">
        <f>SUM(AE11:AE23)</f>
        <v>573000</v>
      </c>
      <c r="AF27" s="49">
        <f>SUM(AF11:AF23)</f>
        <v>7889525.239999998</v>
      </c>
      <c r="AG27" s="49"/>
      <c r="AH27" s="50" t="e">
        <f>SUM(B27:AF27)</f>
        <v>#REF!</v>
      </c>
      <c r="AI27" s="9"/>
      <c r="AJ27" s="6"/>
      <c r="AK27" s="6"/>
      <c r="AL27" s="6"/>
    </row>
    <row r="28" spans="1:38" s="4" customFormat="1" ht="15" hidden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4"/>
      <c r="AI28" s="9"/>
      <c r="AJ28" s="6"/>
      <c r="AK28" s="6"/>
      <c r="AL28" s="6"/>
    </row>
    <row r="29" spans="1:38" s="4" customFormat="1" ht="15">
      <c r="A29" s="39" t="s">
        <v>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9"/>
      <c r="AI29" s="9"/>
      <c r="AJ29" s="6"/>
      <c r="AK29" s="6"/>
      <c r="AL29" s="6"/>
    </row>
    <row r="30" spans="1:38" s="4" customFormat="1" ht="15">
      <c r="A30" s="18" t="s">
        <v>1</v>
      </c>
      <c r="B30" s="29"/>
      <c r="C30" s="29"/>
      <c r="D30" s="29"/>
      <c r="E30" s="29"/>
      <c r="F30" s="29"/>
      <c r="G30" s="29"/>
      <c r="H30" s="29"/>
      <c r="I30" s="6"/>
      <c r="J30" s="29"/>
      <c r="K30" s="29"/>
      <c r="L30" s="29"/>
      <c r="M30" s="29"/>
      <c r="N30" s="29"/>
      <c r="O30" s="6"/>
      <c r="P30" s="29"/>
      <c r="Q30" s="29"/>
      <c r="R30" s="29"/>
      <c r="S30" s="29"/>
      <c r="T30" s="29">
        <f>-T27</f>
        <v>152383893.12000012</v>
      </c>
      <c r="U30" s="29"/>
      <c r="V30" s="29">
        <f>-V27</f>
        <v>86247177.58931813</v>
      </c>
      <c r="W30" s="29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9">
        <v>839944</v>
      </c>
      <c r="AI30" s="18"/>
      <c r="AJ30" s="9"/>
      <c r="AK30" s="6"/>
      <c r="AL30" s="6"/>
    </row>
    <row r="31" spans="1:38" s="4" customFormat="1" ht="15">
      <c r="A31" s="18" t="s">
        <v>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48" t="e">
        <f>#REF!</f>
        <v>#REF!</v>
      </c>
      <c r="M31" s="55"/>
      <c r="N31" s="29"/>
      <c r="O31" s="29"/>
      <c r="P31" s="34"/>
      <c r="Q31" s="34"/>
      <c r="R31" s="34">
        <f>-R27</f>
        <v>-134608983.47000003</v>
      </c>
      <c r="S31" s="34"/>
      <c r="T31" s="34"/>
      <c r="U31" s="38">
        <f>-U27</f>
        <v>224732.53</v>
      </c>
      <c r="V31" s="38"/>
      <c r="W31" s="29" t="e">
        <f>-W27-W43-W34-AC39</f>
        <v>#REF!</v>
      </c>
      <c r="X31" s="29">
        <f>-X27</f>
        <v>515528.76</v>
      </c>
      <c r="Y31" s="29"/>
      <c r="Z31" s="29">
        <f>-Z27</f>
        <v>-2372495.959999999</v>
      </c>
      <c r="AA31" s="29"/>
      <c r="AB31" s="29">
        <f>-AB27+AB24</f>
        <v>-143178396.48</v>
      </c>
      <c r="AC31" s="29" t="e">
        <f>-AC27-AC59-AC43-AC39</f>
        <v>#REF!</v>
      </c>
      <c r="AD31" s="29"/>
      <c r="AE31" s="29">
        <f>-AE27-AE43</f>
        <v>-573000</v>
      </c>
      <c r="AF31" s="29"/>
      <c r="AG31" s="29"/>
      <c r="AH31" s="95">
        <v>-859639</v>
      </c>
      <c r="AI31" s="18"/>
      <c r="AJ31" s="9"/>
      <c r="AK31" s="6"/>
      <c r="AL31" s="6"/>
    </row>
    <row r="32" spans="1:38" s="4" customFormat="1" ht="15">
      <c r="A32" s="39" t="s">
        <v>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38"/>
      <c r="V32" s="38"/>
      <c r="W32" s="29"/>
      <c r="X32" s="38"/>
      <c r="Y32" s="38"/>
      <c r="Z32" s="38"/>
      <c r="AA32" s="38"/>
      <c r="AB32" s="38"/>
      <c r="AC32" s="38"/>
      <c r="AD32" s="38"/>
      <c r="AE32" s="38"/>
      <c r="AF32" s="6"/>
      <c r="AG32" s="6"/>
      <c r="AH32" s="9">
        <f>SUM(AH30:AH31)</f>
        <v>-19695</v>
      </c>
      <c r="AI32" s="18"/>
      <c r="AJ32" s="9"/>
      <c r="AK32" s="6"/>
      <c r="AL32" s="6"/>
    </row>
    <row r="33" spans="1:38" s="5" customFormat="1" ht="15">
      <c r="A33" s="56" t="s">
        <v>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38">
        <f>-AF27</f>
        <v>-7889525.239999998</v>
      </c>
      <c r="AG33" s="38"/>
      <c r="AH33" s="34">
        <v>-23434</v>
      </c>
      <c r="AI33" s="18"/>
      <c r="AJ33" s="9"/>
      <c r="AK33" s="7"/>
      <c r="AL33" s="7"/>
    </row>
    <row r="34" spans="1:38" s="4" customFormat="1" ht="15">
      <c r="A34" s="18" t="s">
        <v>5</v>
      </c>
      <c r="B34" s="29"/>
      <c r="C34" s="29"/>
      <c r="D34" s="29"/>
      <c r="E34" s="29"/>
      <c r="F34" s="29"/>
      <c r="G34" s="29"/>
      <c r="H34" s="29"/>
      <c r="I34" s="29"/>
      <c r="J34" s="29"/>
      <c r="K34" s="56"/>
      <c r="L34" s="56"/>
      <c r="M34" s="56"/>
      <c r="N34" s="56"/>
      <c r="O34" s="38"/>
      <c r="P34" s="38"/>
      <c r="Q34" s="38"/>
      <c r="R34" s="38"/>
      <c r="S34" s="38"/>
      <c r="T34" s="38"/>
      <c r="U34" s="38"/>
      <c r="V34" s="38"/>
      <c r="W34" s="38" t="e">
        <f>#REF!</f>
        <v>#REF!</v>
      </c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9">
        <v>282</v>
      </c>
      <c r="AI34" s="18"/>
      <c r="AJ34" s="9"/>
      <c r="AK34" s="6"/>
      <c r="AL34" s="6"/>
    </row>
    <row r="35" spans="1:38" s="4" customFormat="1" ht="15">
      <c r="A35" s="18" t="s">
        <v>118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57">
        <f>SUM(AH32:AH34)</f>
        <v>-42847</v>
      </c>
      <c r="AI35"/>
      <c r="AJ35" s="9"/>
      <c r="AK35" s="6"/>
      <c r="AL35" s="6"/>
    </row>
    <row r="36" spans="1:38" s="4" customFormat="1" ht="15">
      <c r="A36" s="1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9"/>
      <c r="AI36" s="9"/>
      <c r="AJ36" s="9"/>
      <c r="AK36" s="6"/>
      <c r="AL36" s="6"/>
    </row>
    <row r="37" spans="1:38" s="4" customFormat="1" ht="15">
      <c r="A37" s="3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9"/>
      <c r="AI37" s="9"/>
      <c r="AJ37" s="9"/>
      <c r="AK37" s="6"/>
      <c r="AL37" s="6"/>
    </row>
    <row r="38" spans="1:38" s="4" customFormat="1" ht="15">
      <c r="A38" s="39" t="s">
        <v>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9"/>
      <c r="AI38" s="9"/>
      <c r="AJ38" s="9"/>
      <c r="AK38" s="6"/>
      <c r="AL38" s="6"/>
    </row>
    <row r="39" spans="1:38" s="4" customFormat="1" ht="15">
      <c r="A39" s="18" t="s">
        <v>8</v>
      </c>
      <c r="B39" s="29"/>
      <c r="C39" s="29"/>
      <c r="D39" s="29"/>
      <c r="E39" s="29"/>
      <c r="F39" s="29"/>
      <c r="G39" s="29"/>
      <c r="H39" s="6"/>
      <c r="I39" s="29"/>
      <c r="J39" s="29"/>
      <c r="K39" s="6"/>
      <c r="L39" s="6"/>
      <c r="M39" s="6"/>
      <c r="N39" s="29"/>
      <c r="O39" s="38"/>
      <c r="P39" s="38"/>
      <c r="Q39" s="38"/>
      <c r="R39" s="38"/>
      <c r="S39" s="38"/>
      <c r="T39" s="38"/>
      <c r="U39" s="38"/>
      <c r="V39" s="38"/>
      <c r="W39" s="6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I39" s="9"/>
      <c r="AJ39" s="9"/>
      <c r="AK39" s="6"/>
      <c r="AL39" s="6"/>
    </row>
    <row r="40" spans="1:38" s="4" customFormat="1" ht="15">
      <c r="A40" s="58" t="s">
        <v>9</v>
      </c>
      <c r="B40" s="29"/>
      <c r="C40" s="29"/>
      <c r="D40" s="29"/>
      <c r="E40" s="29"/>
      <c r="F40" s="29"/>
      <c r="G40" s="29"/>
      <c r="H40" s="6"/>
      <c r="I40" s="29"/>
      <c r="J40" s="29"/>
      <c r="K40" s="6"/>
      <c r="L40" s="6"/>
      <c r="M40" s="29" t="e">
        <f>-#REF!</f>
        <v>#REF!</v>
      </c>
      <c r="N40" s="29"/>
      <c r="O40" s="38"/>
      <c r="P40" s="38"/>
      <c r="Q40" s="38"/>
      <c r="R40" s="38"/>
      <c r="S40" s="38"/>
      <c r="T40" s="38"/>
      <c r="U40" s="38"/>
      <c r="V40" s="38"/>
      <c r="W40" s="6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9">
        <v>-4324</v>
      </c>
      <c r="AJ40" s="9"/>
      <c r="AK40" s="6"/>
      <c r="AL40" s="6"/>
    </row>
    <row r="41" spans="1:38" s="4" customFormat="1" ht="15" hidden="1">
      <c r="A41" s="58" t="s">
        <v>10</v>
      </c>
      <c r="B41" s="29"/>
      <c r="C41" s="29"/>
      <c r="D41" s="29"/>
      <c r="E41" s="29"/>
      <c r="F41" s="29"/>
      <c r="G41" s="29"/>
      <c r="H41" s="6"/>
      <c r="I41" s="29"/>
      <c r="J41" s="29"/>
      <c r="K41" s="6"/>
      <c r="L41" s="6"/>
      <c r="M41" s="29"/>
      <c r="N41" s="29"/>
      <c r="O41" s="38"/>
      <c r="P41" s="38"/>
      <c r="Q41" s="38"/>
      <c r="R41" s="38"/>
      <c r="S41" s="38"/>
      <c r="T41" s="38"/>
      <c r="U41" s="38"/>
      <c r="V41" s="38"/>
      <c r="W41" s="6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9"/>
      <c r="AJ41" s="9"/>
      <c r="AK41" s="6"/>
      <c r="AL41" s="6"/>
    </row>
    <row r="42" spans="1:38" s="4" customFormat="1" ht="15" hidden="1">
      <c r="A42" s="18" t="s">
        <v>85</v>
      </c>
      <c r="B42" s="38"/>
      <c r="C42" s="38"/>
      <c r="D42" s="38"/>
      <c r="E42" s="38"/>
      <c r="F42" s="38"/>
      <c r="G42" s="38"/>
      <c r="H42" s="38"/>
      <c r="I42" s="38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59"/>
      <c r="V42" s="59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9"/>
      <c r="AJ42" s="9"/>
      <c r="AK42" s="6"/>
      <c r="AL42" s="6"/>
    </row>
    <row r="43" spans="1:38" s="4" customFormat="1" ht="15" hidden="1">
      <c r="A43" s="18" t="s">
        <v>86</v>
      </c>
      <c r="B43" s="29"/>
      <c r="C43" s="29"/>
      <c r="D43" s="29"/>
      <c r="E43" s="29"/>
      <c r="F43" s="29"/>
      <c r="G43" s="29"/>
      <c r="H43" s="29"/>
      <c r="I43" s="29"/>
      <c r="J43" s="29"/>
      <c r="K43" s="6"/>
      <c r="L43" s="6"/>
      <c r="M43" s="48"/>
      <c r="N43" s="29">
        <f>-N27</f>
        <v>-0.48701999997138046</v>
      </c>
      <c r="O43" s="38"/>
      <c r="P43" s="38"/>
      <c r="Q43" s="38"/>
      <c r="R43" s="38"/>
      <c r="S43" s="38"/>
      <c r="T43" s="38"/>
      <c r="U43" s="38"/>
      <c r="V43" s="7"/>
      <c r="W43" s="29"/>
      <c r="X43" s="29"/>
      <c r="Y43" s="29"/>
      <c r="Z43" s="29"/>
      <c r="AA43" s="29"/>
      <c r="AB43" s="29"/>
      <c r="AC43" s="29"/>
      <c r="AD43" s="38"/>
      <c r="AE43" s="38"/>
      <c r="AF43" s="38"/>
      <c r="AG43" s="38"/>
      <c r="AH43" s="9"/>
      <c r="AJ43" s="9"/>
      <c r="AK43" s="6"/>
      <c r="AL43" s="6"/>
    </row>
    <row r="44" spans="1:38" s="4" customFormat="1" ht="15" hidden="1">
      <c r="A44" s="18" t="s">
        <v>87</v>
      </c>
      <c r="B44" s="29"/>
      <c r="C44" s="29"/>
      <c r="D44" s="29"/>
      <c r="E44" s="29"/>
      <c r="F44" s="29"/>
      <c r="G44" s="29"/>
      <c r="H44" s="29"/>
      <c r="I44" s="29"/>
      <c r="J44" s="29"/>
      <c r="K44" s="6"/>
      <c r="L44" s="6"/>
      <c r="M44" s="48"/>
      <c r="N44" s="29"/>
      <c r="O44" s="38"/>
      <c r="P44" s="38"/>
      <c r="Q44" s="38"/>
      <c r="R44" s="38"/>
      <c r="S44" s="38"/>
      <c r="T44" s="38"/>
      <c r="U44" s="38"/>
      <c r="V44" s="7"/>
      <c r="W44" s="29"/>
      <c r="X44" s="29"/>
      <c r="Y44" s="29"/>
      <c r="Z44" s="29"/>
      <c r="AA44" s="29"/>
      <c r="AB44" s="29"/>
      <c r="AC44" s="29"/>
      <c r="AD44" s="38"/>
      <c r="AE44" s="38"/>
      <c r="AF44" s="38"/>
      <c r="AG44" s="38"/>
      <c r="AH44" s="9"/>
      <c r="AJ44" s="9"/>
      <c r="AK44" s="6"/>
      <c r="AL44" s="6"/>
    </row>
    <row r="45" spans="1:38" s="4" customFormat="1" ht="15" hidden="1">
      <c r="A45" s="86" t="s">
        <v>123</v>
      </c>
      <c r="B45" s="29"/>
      <c r="C45" s="29"/>
      <c r="D45" s="29"/>
      <c r="E45" s="29"/>
      <c r="F45" s="29"/>
      <c r="G45" s="29"/>
      <c r="H45" s="29"/>
      <c r="I45" s="29"/>
      <c r="J45" s="29"/>
      <c r="K45" s="6"/>
      <c r="L45" s="6"/>
      <c r="M45" s="48"/>
      <c r="N45" s="29"/>
      <c r="O45" s="38"/>
      <c r="P45" s="38"/>
      <c r="Q45" s="38"/>
      <c r="R45" s="38"/>
      <c r="S45" s="38"/>
      <c r="T45" s="38"/>
      <c r="U45" s="38"/>
      <c r="V45" s="7"/>
      <c r="W45" s="29"/>
      <c r="X45" s="29"/>
      <c r="Y45" s="29"/>
      <c r="Z45" s="29"/>
      <c r="AA45" s="29"/>
      <c r="AB45" s="29"/>
      <c r="AC45" s="29"/>
      <c r="AD45" s="38"/>
      <c r="AE45" s="38"/>
      <c r="AF45" s="38"/>
      <c r="AG45" s="38"/>
      <c r="AH45" s="9"/>
      <c r="AJ45" s="9"/>
      <c r="AK45" s="6"/>
      <c r="AL45" s="6"/>
    </row>
    <row r="46" spans="1:38" s="4" customFormat="1" ht="15">
      <c r="A46" s="58" t="s">
        <v>124</v>
      </c>
      <c r="B46" s="29"/>
      <c r="C46" s="29"/>
      <c r="D46" s="29"/>
      <c r="E46" s="29"/>
      <c r="F46" s="29"/>
      <c r="G46" s="29"/>
      <c r="H46" s="29"/>
      <c r="I46" s="29"/>
      <c r="J46" s="29"/>
      <c r="K46" s="6"/>
      <c r="L46" s="6"/>
      <c r="M46" s="48"/>
      <c r="N46" s="29"/>
      <c r="O46" s="38"/>
      <c r="P46" s="38"/>
      <c r="Q46" s="38"/>
      <c r="R46" s="38"/>
      <c r="S46" s="38"/>
      <c r="T46" s="38"/>
      <c r="U46" s="38"/>
      <c r="V46" s="7"/>
      <c r="W46" s="29"/>
      <c r="X46" s="29"/>
      <c r="Y46" s="29"/>
      <c r="Z46" s="29"/>
      <c r="AA46" s="29"/>
      <c r="AB46" s="29"/>
      <c r="AC46" s="29"/>
      <c r="AD46" s="38"/>
      <c r="AE46" s="38"/>
      <c r="AF46" s="38"/>
      <c r="AG46" s="38"/>
      <c r="AH46" s="9">
        <v>589</v>
      </c>
      <c r="AJ46" s="9"/>
      <c r="AK46" s="6"/>
      <c r="AL46" s="6"/>
    </row>
    <row r="47" spans="1:38" s="4" customFormat="1" ht="15">
      <c r="A47" s="1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9"/>
      <c r="AI47" s="9"/>
      <c r="AJ47" s="9"/>
      <c r="AK47" s="6"/>
      <c r="AL47" s="6"/>
    </row>
    <row r="48" spans="1:38" s="4" customFormat="1" ht="15">
      <c r="A48" s="18" t="s">
        <v>119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57">
        <f>SUM(AH40:AH47)</f>
        <v>-3735</v>
      </c>
      <c r="AI48"/>
      <c r="AJ48" s="9"/>
      <c r="AK48" s="6"/>
      <c r="AL48" s="6"/>
    </row>
    <row r="49" spans="1:38" s="4" customFormat="1" ht="15">
      <c r="A49" s="1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9"/>
      <c r="AI49" s="9"/>
      <c r="AJ49" s="9"/>
      <c r="AK49" s="6"/>
      <c r="AL49" s="6"/>
    </row>
    <row r="50" spans="1:38" s="4" customFormat="1" ht="15">
      <c r="A50" s="39" t="s">
        <v>11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9"/>
      <c r="AI50" s="9"/>
      <c r="AJ50" s="9"/>
      <c r="AK50" s="6"/>
      <c r="AL50" s="6"/>
    </row>
    <row r="51" spans="1:38" s="4" customFormat="1" ht="15" hidden="1">
      <c r="A51" s="88" t="s">
        <v>126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9">
        <f>'[3]DetailCf31.03.03Summary'!B26/1000</f>
        <v>0.049</v>
      </c>
      <c r="AI51" s="9"/>
      <c r="AJ51" s="9"/>
      <c r="AK51" s="6"/>
      <c r="AL51" s="6"/>
    </row>
    <row r="52" spans="1:38" s="4" customFormat="1" ht="15">
      <c r="A52" s="87" t="s">
        <v>88</v>
      </c>
      <c r="B52" s="38"/>
      <c r="C52" s="38"/>
      <c r="D52" s="38"/>
      <c r="E52" s="38"/>
      <c r="F52" s="38"/>
      <c r="G52" s="38"/>
      <c r="H52" s="38"/>
      <c r="I52" s="38"/>
      <c r="J52" s="29"/>
      <c r="K52" s="29"/>
      <c r="L52" s="29" t="e">
        <f>#REF!</f>
        <v>#REF!</v>
      </c>
      <c r="M52" s="29" t="e">
        <f>-#REF!</f>
        <v>#REF!</v>
      </c>
      <c r="N52" s="29"/>
      <c r="O52" s="29"/>
      <c r="P52" s="29"/>
      <c r="Q52" s="29"/>
      <c r="R52" s="29"/>
      <c r="S52" s="29"/>
      <c r="T52" s="29"/>
      <c r="U52" s="59"/>
      <c r="V52" s="59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4">
        <v>111</v>
      </c>
      <c r="AI52" s="6"/>
      <c r="AJ52" s="9"/>
      <c r="AK52" s="6"/>
      <c r="AL52" s="6"/>
    </row>
    <row r="53" spans="1:38" s="4" customFormat="1" ht="15">
      <c r="A53" s="87" t="s">
        <v>101</v>
      </c>
      <c r="B53" s="38"/>
      <c r="C53" s="38"/>
      <c r="D53" s="38"/>
      <c r="E53" s="38"/>
      <c r="F53" s="38"/>
      <c r="G53" s="38"/>
      <c r="H53" s="38"/>
      <c r="I53" s="38"/>
      <c r="J53" s="29"/>
      <c r="K53" s="29" t="e">
        <f>#REF!</f>
        <v>#REF!</v>
      </c>
      <c r="L53" s="29"/>
      <c r="M53" s="29"/>
      <c r="N53" s="29"/>
      <c r="O53" s="29"/>
      <c r="P53" s="29"/>
      <c r="Q53" s="29"/>
      <c r="R53" s="29"/>
      <c r="S53" s="29"/>
      <c r="T53" s="29"/>
      <c r="U53" s="59"/>
      <c r="V53" s="59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9">
        <f>47247</f>
        <v>47247</v>
      </c>
      <c r="AI53" s="6"/>
      <c r="AJ53" s="9"/>
      <c r="AK53" s="6"/>
      <c r="AL53" s="6"/>
    </row>
    <row r="54" spans="1:38" s="4" customFormat="1" ht="15" hidden="1">
      <c r="A54" s="88" t="s">
        <v>125</v>
      </c>
      <c r="B54" s="38"/>
      <c r="C54" s="38"/>
      <c r="D54" s="38"/>
      <c r="E54" s="38"/>
      <c r="F54" s="38"/>
      <c r="G54" s="38"/>
      <c r="H54" s="38"/>
      <c r="I54" s="38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59"/>
      <c r="V54" s="59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9"/>
      <c r="AI54" s="6"/>
      <c r="AJ54" s="9"/>
      <c r="AK54" s="6"/>
      <c r="AL54" s="6"/>
    </row>
    <row r="55" spans="1:38" s="4" customFormat="1" ht="15">
      <c r="A55" s="87" t="s">
        <v>90</v>
      </c>
      <c r="B55" s="38"/>
      <c r="C55" s="38"/>
      <c r="D55" s="38"/>
      <c r="E55" s="38"/>
      <c r="F55" s="38"/>
      <c r="G55" s="38"/>
      <c r="H55" s="38"/>
      <c r="I55" s="38"/>
      <c r="J55" s="29"/>
      <c r="K55" s="29" t="e">
        <f>#REF!</f>
        <v>#REF!</v>
      </c>
      <c r="L55" s="29"/>
      <c r="M55" s="29"/>
      <c r="N55" s="29"/>
      <c r="O55" s="29"/>
      <c r="P55" s="29"/>
      <c r="Q55" s="29">
        <f>-Q27</f>
        <v>708150.5400000066</v>
      </c>
      <c r="R55" s="29"/>
      <c r="S55" s="29"/>
      <c r="T55" s="29"/>
      <c r="U55" s="59"/>
      <c r="V55" s="59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4">
        <v>-39481</v>
      </c>
      <c r="AI55" s="6"/>
      <c r="AJ55" s="9"/>
      <c r="AK55" s="6"/>
      <c r="AL55" s="6"/>
    </row>
    <row r="56" spans="1:38" s="4" customFormat="1" ht="15">
      <c r="A56" s="18" t="s">
        <v>116</v>
      </c>
      <c r="B56" s="38"/>
      <c r="C56" s="38"/>
      <c r="D56" s="38"/>
      <c r="E56" s="38"/>
      <c r="F56" s="38"/>
      <c r="G56" s="38"/>
      <c r="H56" s="38"/>
      <c r="I56" s="38"/>
      <c r="J56" s="29"/>
      <c r="K56" s="29"/>
      <c r="L56" s="29" t="e">
        <f>#REF!</f>
        <v>#REF!</v>
      </c>
      <c r="M56" s="29"/>
      <c r="N56" s="29"/>
      <c r="O56" s="29"/>
      <c r="P56" s="29"/>
      <c r="Q56" s="6"/>
      <c r="R56" s="29"/>
      <c r="S56" s="29"/>
      <c r="T56" s="29"/>
      <c r="U56" s="29"/>
      <c r="V56" s="29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4">
        <v>-1995</v>
      </c>
      <c r="AI56" s="6"/>
      <c r="AJ56" s="9"/>
      <c r="AK56" s="6"/>
      <c r="AL56" s="6"/>
    </row>
    <row r="57" spans="1:38" s="4" customFormat="1" ht="15">
      <c r="A57" s="18" t="s">
        <v>100</v>
      </c>
      <c r="B57" s="38"/>
      <c r="C57" s="38"/>
      <c r="D57" s="38"/>
      <c r="E57" s="38"/>
      <c r="F57" s="38"/>
      <c r="G57" s="38"/>
      <c r="H57" s="38"/>
      <c r="I57" s="38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38"/>
      <c r="X57" s="38"/>
      <c r="Y57" s="38"/>
      <c r="Z57" s="38"/>
      <c r="AA57" s="38"/>
      <c r="AB57" s="47">
        <f>-AB24</f>
        <v>0</v>
      </c>
      <c r="AC57" s="38"/>
      <c r="AD57" s="38"/>
      <c r="AE57" s="38"/>
      <c r="AF57" s="38"/>
      <c r="AG57" s="38"/>
      <c r="AH57" s="34">
        <v>-8532</v>
      </c>
      <c r="AI57" s="6"/>
      <c r="AJ57" s="9"/>
      <c r="AK57" s="6"/>
      <c r="AL57" s="6"/>
    </row>
    <row r="58" spans="1:38" s="4" customFormat="1" ht="15" hidden="1">
      <c r="A58" s="18" t="s">
        <v>91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9"/>
      <c r="AI58" s="6"/>
      <c r="AJ58" s="9"/>
      <c r="AK58" s="6"/>
      <c r="AL58" s="6"/>
    </row>
    <row r="59" spans="1:38" s="4" customFormat="1" ht="15">
      <c r="A59" s="18" t="s">
        <v>4</v>
      </c>
      <c r="B59" s="38"/>
      <c r="C59" s="38"/>
      <c r="D59" s="38"/>
      <c r="E59" s="38"/>
      <c r="F59" s="38"/>
      <c r="G59" s="38"/>
      <c r="H59" s="38"/>
      <c r="I59" s="38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38"/>
      <c r="X59" s="38"/>
      <c r="Y59" s="38"/>
      <c r="Z59" s="38"/>
      <c r="AA59" s="38"/>
      <c r="AB59" s="38"/>
      <c r="AC59" s="38" t="e">
        <f>#REF!</f>
        <v>#REF!</v>
      </c>
      <c r="AD59" s="38"/>
      <c r="AE59" s="38"/>
      <c r="AF59" s="38"/>
      <c r="AG59" s="38"/>
      <c r="AH59" s="9">
        <v>-2928</v>
      </c>
      <c r="AI59" s="6"/>
      <c r="AJ59" s="9"/>
      <c r="AK59" s="6"/>
      <c r="AL59" s="6"/>
    </row>
    <row r="60" spans="1:38" s="4" customFormat="1" ht="15">
      <c r="A60" s="1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9"/>
      <c r="AI60" s="96"/>
      <c r="AJ60" s="9"/>
      <c r="AK60" s="6"/>
      <c r="AL60" s="6"/>
    </row>
    <row r="61" spans="1:38" s="4" customFormat="1" ht="15">
      <c r="A61" s="18" t="s">
        <v>127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57">
        <f>SUM(AH51:AH59)</f>
        <v>-5577.951000000001</v>
      </c>
      <c r="AJ61" s="9"/>
      <c r="AK61" s="6"/>
      <c r="AL61" s="6"/>
    </row>
    <row r="62" spans="1:38" s="4" customFormat="1" ht="15">
      <c r="A62" s="1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60"/>
      <c r="AI62" s="60"/>
      <c r="AJ62" s="9"/>
      <c r="AK62" s="6"/>
      <c r="AL62" s="6"/>
    </row>
    <row r="63" spans="1:38" s="4" customFormat="1" ht="15">
      <c r="A63" s="39" t="s">
        <v>92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61">
        <f>AH61+AH48+AH35</f>
        <v>-52159.951</v>
      </c>
      <c r="AJ63" s="9"/>
      <c r="AK63" s="6"/>
      <c r="AL63" s="6"/>
    </row>
    <row r="64" spans="1:38" s="4" customFormat="1" ht="15">
      <c r="A64" s="39" t="s">
        <v>12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9"/>
      <c r="AI64" s="9"/>
      <c r="AJ64" s="9"/>
      <c r="AK64" s="6"/>
      <c r="AL64" s="6"/>
    </row>
    <row r="65" spans="1:38" s="4" customFormat="1" ht="15">
      <c r="A65" s="39" t="s">
        <v>115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62"/>
      <c r="AH65" s="9">
        <v>32767</v>
      </c>
      <c r="AI65"/>
      <c r="AJ65" s="9"/>
      <c r="AK65" s="6"/>
      <c r="AL65" s="6"/>
    </row>
    <row r="66" spans="1:38" s="4" customFormat="1" ht="15.75" thickBot="1">
      <c r="A66" s="39" t="s">
        <v>93</v>
      </c>
      <c r="B66" s="63">
        <f>SUM(B13:B65)</f>
        <v>0</v>
      </c>
      <c r="C66" s="63">
        <f aca="true" t="shared" si="3" ref="C66:AF66">SUM(C30:C65)</f>
        <v>0</v>
      </c>
      <c r="D66" s="63">
        <f t="shared" si="3"/>
        <v>0</v>
      </c>
      <c r="E66" s="63">
        <f t="shared" si="3"/>
        <v>0</v>
      </c>
      <c r="F66" s="63">
        <f t="shared" si="3"/>
        <v>0</v>
      </c>
      <c r="G66" s="63">
        <f t="shared" si="3"/>
        <v>0</v>
      </c>
      <c r="H66" s="63">
        <f t="shared" si="3"/>
        <v>0</v>
      </c>
      <c r="I66" s="63">
        <f t="shared" si="3"/>
        <v>0</v>
      </c>
      <c r="J66" s="63">
        <f t="shared" si="3"/>
        <v>0</v>
      </c>
      <c r="K66" s="63" t="e">
        <f t="shared" si="3"/>
        <v>#REF!</v>
      </c>
      <c r="L66" s="63" t="e">
        <f t="shared" si="3"/>
        <v>#REF!</v>
      </c>
      <c r="M66" s="63" t="e">
        <f t="shared" si="3"/>
        <v>#REF!</v>
      </c>
      <c r="N66" s="63">
        <f t="shared" si="3"/>
        <v>-0.48701999997138046</v>
      </c>
      <c r="O66" s="63">
        <f t="shared" si="3"/>
        <v>0</v>
      </c>
      <c r="P66" s="63">
        <f t="shared" si="3"/>
        <v>0</v>
      </c>
      <c r="Q66" s="63">
        <f t="shared" si="3"/>
        <v>708150.5400000066</v>
      </c>
      <c r="R66" s="63">
        <f t="shared" si="3"/>
        <v>-134608983.47000003</v>
      </c>
      <c r="S66" s="63">
        <f t="shared" si="3"/>
        <v>0</v>
      </c>
      <c r="T66" s="63">
        <f t="shared" si="3"/>
        <v>152383893.12000012</v>
      </c>
      <c r="U66" s="63">
        <f t="shared" si="3"/>
        <v>224732.53</v>
      </c>
      <c r="V66" s="63">
        <f t="shared" si="3"/>
        <v>86247177.58931813</v>
      </c>
      <c r="W66" s="63" t="e">
        <f t="shared" si="3"/>
        <v>#REF!</v>
      </c>
      <c r="X66" s="63">
        <f t="shared" si="3"/>
        <v>515528.76</v>
      </c>
      <c r="Y66" s="63">
        <f t="shared" si="3"/>
        <v>0</v>
      </c>
      <c r="Z66" s="63">
        <f t="shared" si="3"/>
        <v>-2372495.959999999</v>
      </c>
      <c r="AA66" s="63">
        <f t="shared" si="3"/>
        <v>0</v>
      </c>
      <c r="AB66" s="63">
        <f t="shared" si="3"/>
        <v>-143178396.48</v>
      </c>
      <c r="AC66" s="63" t="e">
        <f t="shared" si="3"/>
        <v>#REF!</v>
      </c>
      <c r="AD66" s="63">
        <f t="shared" si="3"/>
        <v>0</v>
      </c>
      <c r="AE66" s="63">
        <f t="shared" si="3"/>
        <v>-573000</v>
      </c>
      <c r="AF66" s="63">
        <f t="shared" si="3"/>
        <v>-7889525.239999998</v>
      </c>
      <c r="AG66" s="64" t="s">
        <v>105</v>
      </c>
      <c r="AH66" s="65">
        <f>SUM(AH63:AH65)</f>
        <v>-19392.951</v>
      </c>
      <c r="AI66"/>
      <c r="AJ66" s="9"/>
      <c r="AK66" s="6"/>
      <c r="AL66" s="6"/>
    </row>
    <row r="67" spans="1:38" s="4" customFormat="1" ht="15.75" thickTop="1">
      <c r="A67" s="18"/>
      <c r="B67" s="40"/>
      <c r="C67" s="40"/>
      <c r="D67" s="40"/>
      <c r="E67" s="40"/>
      <c r="F67" s="40"/>
      <c r="G67" s="40"/>
      <c r="H67" s="40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6"/>
      <c r="AI67" s="9"/>
      <c r="AJ67" s="6"/>
      <c r="AK67" s="6"/>
      <c r="AL67" s="6"/>
    </row>
    <row r="68" spans="1:38" s="4" customFormat="1" ht="15" hidden="1">
      <c r="A68" s="18" t="s">
        <v>13</v>
      </c>
      <c r="B68" s="40">
        <f aca="true" t="shared" si="4" ref="B68:AF68">B27+B66</f>
        <v>0</v>
      </c>
      <c r="C68" s="40">
        <f t="shared" si="4"/>
        <v>0</v>
      </c>
      <c r="D68" s="40">
        <f t="shared" si="4"/>
        <v>0</v>
      </c>
      <c r="E68" s="40">
        <f t="shared" si="4"/>
        <v>0</v>
      </c>
      <c r="F68" s="40">
        <f t="shared" si="4"/>
        <v>0</v>
      </c>
      <c r="G68" s="40">
        <f t="shared" si="4"/>
        <v>0</v>
      </c>
      <c r="H68" s="40">
        <f t="shared" si="4"/>
        <v>0.0002999983262270689</v>
      </c>
      <c r="I68" s="40">
        <f t="shared" si="4"/>
        <v>-0.45837564091198146</v>
      </c>
      <c r="J68" s="40">
        <f t="shared" si="4"/>
        <v>0.13480000011622906</v>
      </c>
      <c r="K68" s="40" t="e">
        <f t="shared" si="4"/>
        <v>#REF!</v>
      </c>
      <c r="L68" s="40" t="e">
        <f t="shared" si="4"/>
        <v>#REF!</v>
      </c>
      <c r="M68" s="40" t="e">
        <f t="shared" si="4"/>
        <v>#REF!</v>
      </c>
      <c r="N68" s="40">
        <f t="shared" si="4"/>
        <v>0</v>
      </c>
      <c r="O68" s="40">
        <f t="shared" si="4"/>
        <v>-0.6000000001004082</v>
      </c>
      <c r="P68" s="40">
        <f t="shared" si="4"/>
        <v>0</v>
      </c>
      <c r="Q68" s="40">
        <f t="shared" si="4"/>
        <v>0</v>
      </c>
      <c r="R68" s="40">
        <f t="shared" si="4"/>
        <v>0</v>
      </c>
      <c r="S68" s="40">
        <f t="shared" si="4"/>
        <v>0</v>
      </c>
      <c r="T68" s="40">
        <f t="shared" si="4"/>
        <v>0</v>
      </c>
      <c r="U68" s="40">
        <f t="shared" si="4"/>
        <v>0</v>
      </c>
      <c r="V68" s="40">
        <f t="shared" si="4"/>
        <v>0</v>
      </c>
      <c r="W68" s="40" t="e">
        <f t="shared" si="4"/>
        <v>#REF!</v>
      </c>
      <c r="X68" s="40">
        <f t="shared" si="4"/>
        <v>0</v>
      </c>
      <c r="Y68" s="66">
        <f t="shared" si="4"/>
        <v>-21005350.33</v>
      </c>
      <c r="Z68" s="66">
        <f t="shared" si="4"/>
        <v>0</v>
      </c>
      <c r="AA68" s="66">
        <f t="shared" si="4"/>
        <v>-14013668.95</v>
      </c>
      <c r="AB68" s="40">
        <f t="shared" si="4"/>
        <v>0</v>
      </c>
      <c r="AC68" s="40" t="e">
        <f t="shared" si="4"/>
        <v>#REF!</v>
      </c>
      <c r="AD68" s="66">
        <f t="shared" si="4"/>
        <v>-12356012.170000002</v>
      </c>
      <c r="AE68" s="40">
        <f t="shared" si="4"/>
        <v>0</v>
      </c>
      <c r="AF68" s="40">
        <f t="shared" si="4"/>
        <v>0</v>
      </c>
      <c r="AG68" s="40"/>
      <c r="AH68" s="18"/>
      <c r="AI68" s="9"/>
      <c r="AJ68" s="6"/>
      <c r="AK68" s="6"/>
      <c r="AL68" s="6"/>
    </row>
    <row r="69" spans="1:38" s="4" customFormat="1" ht="15" hidden="1">
      <c r="A69" s="1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9"/>
      <c r="AI69" s="9"/>
      <c r="AJ69" s="6"/>
      <c r="AK69" s="6"/>
      <c r="AL69" s="6"/>
    </row>
    <row r="70" spans="1:38" s="4" customFormat="1" ht="15" hidden="1">
      <c r="A70" s="1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>
        <f>Y68+AA68+AD68</f>
        <v>-47375031.45</v>
      </c>
      <c r="AC70" s="38"/>
      <c r="AD70" s="38"/>
      <c r="AE70" s="38"/>
      <c r="AF70" s="38"/>
      <c r="AG70" s="38"/>
      <c r="AH70" s="9"/>
      <c r="AI70" s="9"/>
      <c r="AJ70" s="6"/>
      <c r="AK70" s="6"/>
      <c r="AL70" s="6"/>
    </row>
    <row r="71" spans="1:38" s="4" customFormat="1" ht="15" hidden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67"/>
      <c r="AI71" s="6"/>
      <c r="AJ71" s="6"/>
      <c r="AK71" s="6"/>
      <c r="AL71" s="6"/>
    </row>
    <row r="72" spans="1:38" s="4" customFormat="1" ht="15" hidden="1">
      <c r="A72" s="18" t="s">
        <v>94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67"/>
      <c r="AI72" s="6"/>
      <c r="AJ72" s="6"/>
      <c r="AK72" s="6"/>
      <c r="AL72" s="6"/>
    </row>
    <row r="73" spans="1:38" s="4" customFormat="1" ht="15" hidden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67"/>
      <c r="AI73" s="6"/>
      <c r="AJ73" s="6"/>
      <c r="AK73" s="6"/>
      <c r="AL73" s="6"/>
    </row>
    <row r="74" spans="1:38" s="4" customFormat="1" ht="15" hidden="1">
      <c r="A74" s="18" t="s">
        <v>95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67"/>
      <c r="AI74" s="6"/>
      <c r="AJ74" s="6"/>
      <c r="AK74" s="6"/>
      <c r="AL74" s="6"/>
    </row>
    <row r="75" spans="1:38" s="4" customFormat="1" ht="15" hidden="1">
      <c r="A75" s="18" t="s">
        <v>96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67"/>
      <c r="AI75" s="6"/>
      <c r="AJ75" s="6"/>
      <c r="AK75" s="6"/>
      <c r="AL75" s="6"/>
    </row>
    <row r="76" spans="1:38" s="4" customFormat="1" ht="15" hidden="1">
      <c r="A76" s="18" t="s">
        <v>89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67"/>
      <c r="AI76" s="6"/>
      <c r="AJ76" s="6"/>
      <c r="AK76" s="6"/>
      <c r="AL76" s="6"/>
    </row>
    <row r="77" spans="1:38" ht="15" hidden="1">
      <c r="A77" s="6" t="s">
        <v>97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</row>
    <row r="78" spans="1:38" ht="15" hidden="1">
      <c r="A78" s="6" t="s">
        <v>98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</row>
    <row r="79" spans="1:38" ht="15" hidden="1">
      <c r="A79" s="6" t="s">
        <v>99</v>
      </c>
      <c r="B79" s="67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</row>
    <row r="80" spans="1:38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89"/>
    </row>
    <row r="81" spans="1:41" ht="15">
      <c r="A81" s="68" t="s">
        <v>105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70" t="s">
        <v>103</v>
      </c>
      <c r="AH81" s="6"/>
      <c r="AJ81" s="6"/>
      <c r="AK81" s="6"/>
      <c r="AL81" s="90"/>
      <c r="AO81" s="93"/>
    </row>
    <row r="82" spans="1:41" ht="15">
      <c r="A82" s="71" t="s">
        <v>106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98">
        <v>17426</v>
      </c>
      <c r="AH82" s="6"/>
      <c r="AI82"/>
      <c r="AJ82" s="6"/>
      <c r="AK82" s="6"/>
      <c r="AL82" s="90"/>
      <c r="AO82" s="93"/>
    </row>
    <row r="83" spans="1:41" ht="15">
      <c r="A83" s="71" t="s">
        <v>107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99">
        <v>19801</v>
      </c>
      <c r="AH83" s="7"/>
      <c r="AI83"/>
      <c r="AJ83" s="7"/>
      <c r="AK83" s="7"/>
      <c r="AL83" s="90"/>
      <c r="AO83" s="93"/>
    </row>
    <row r="84" spans="1:41" ht="15">
      <c r="A84" s="71" t="s">
        <v>111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98">
        <f>SUM(AG82:AG83)</f>
        <v>37227</v>
      </c>
      <c r="AH84" s="7"/>
      <c r="AI84"/>
      <c r="AJ84" s="7"/>
      <c r="AK84" s="7"/>
      <c r="AL84" s="91"/>
      <c r="AO84" s="93"/>
    </row>
    <row r="85" spans="1:41" ht="15">
      <c r="A85" s="71" t="s">
        <v>108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98">
        <v>-6130</v>
      </c>
      <c r="AH85" s="6"/>
      <c r="AI85"/>
      <c r="AJ85" s="6"/>
      <c r="AK85" s="6"/>
      <c r="AL85" s="92"/>
      <c r="AO85" s="93"/>
    </row>
    <row r="86" spans="1:41" ht="15">
      <c r="A86" s="71" t="s">
        <v>109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98">
        <v>-50490</v>
      </c>
      <c r="AH86" s="7" t="s">
        <v>117</v>
      </c>
      <c r="AI86"/>
      <c r="AJ86" s="6"/>
      <c r="AK86" s="6"/>
      <c r="AL86" s="92"/>
      <c r="AO86" s="93"/>
    </row>
    <row r="87" spans="1:41" ht="15.75" thickBot="1">
      <c r="A87" s="71" t="s">
        <v>112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100">
        <f>SUM(AG84:AG86)</f>
        <v>-19393</v>
      </c>
      <c r="AH87" s="6"/>
      <c r="AI87"/>
      <c r="AJ87" s="94">
        <f>AH66-AG87</f>
        <v>0.04899999999906868</v>
      </c>
      <c r="AK87" s="6"/>
      <c r="AL87" s="91"/>
      <c r="AO87" s="93"/>
    </row>
    <row r="88" spans="1:41" ht="15.75" thickTop="1">
      <c r="A88" s="74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6"/>
      <c r="AH88" s="6"/>
      <c r="AI88"/>
      <c r="AJ88" s="6"/>
      <c r="AK88" s="6"/>
      <c r="AL88" s="91"/>
      <c r="AO88" s="93"/>
    </row>
    <row r="89" spans="1:41" ht="15">
      <c r="A89" s="6" t="s">
        <v>130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J89" s="6"/>
      <c r="AK89" s="6"/>
      <c r="AL89" s="91"/>
      <c r="AO89" s="93"/>
    </row>
    <row r="90" spans="1:38" ht="15">
      <c r="A90" s="6" t="s">
        <v>110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J90" s="6"/>
      <c r="AK90" s="6"/>
      <c r="AL90" s="6"/>
    </row>
    <row r="91" spans="1:38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</row>
    <row r="92" spans="1:38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</row>
    <row r="93" spans="1:38" ht="15">
      <c r="A93" s="77" t="s">
        <v>122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</row>
    <row r="94" spans="1:38" ht="15">
      <c r="A94" s="77" t="s">
        <v>129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</row>
    <row r="95" spans="1:38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</row>
    <row r="96" spans="1:38" ht="15">
      <c r="A96" s="8" t="s">
        <v>113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</row>
    <row r="97" spans="1:38" ht="15">
      <c r="A97" s="8" t="s">
        <v>114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</row>
    <row r="98" spans="1:38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</row>
    <row r="99" spans="1:38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4"/>
    </row>
    <row r="488" ht="12.75">
      <c r="A488" s="4"/>
    </row>
    <row r="489" ht="12.75">
      <c r="A489" s="4"/>
    </row>
    <row r="490" ht="12.75">
      <c r="A490" s="4"/>
    </row>
    <row r="491" ht="12.75">
      <c r="A491" s="4"/>
    </row>
    <row r="492" ht="12.75">
      <c r="A492" s="4"/>
    </row>
    <row r="493" ht="12.75">
      <c r="A493" s="4"/>
    </row>
    <row r="494" ht="12.75">
      <c r="A494" s="4"/>
    </row>
    <row r="495" ht="12.75">
      <c r="A495" s="4"/>
    </row>
    <row r="496" ht="12.75">
      <c r="A496" s="4"/>
    </row>
    <row r="497" ht="12.75">
      <c r="A497" s="4"/>
    </row>
    <row r="498" ht="12.75">
      <c r="A498" s="4"/>
    </row>
    <row r="499" ht="12.75">
      <c r="A499" s="4"/>
    </row>
    <row r="500" ht="12.75">
      <c r="A500" s="4"/>
    </row>
    <row r="501" ht="12.75">
      <c r="A501" s="4"/>
    </row>
    <row r="502" ht="12.75">
      <c r="A502" s="4"/>
    </row>
    <row r="503" ht="12.75">
      <c r="A503" s="4"/>
    </row>
    <row r="504" ht="12.75">
      <c r="A504" s="4"/>
    </row>
    <row r="505" ht="12.75">
      <c r="A505" s="4"/>
    </row>
    <row r="506" ht="12.75">
      <c r="A506" s="4"/>
    </row>
    <row r="507" ht="12.75">
      <c r="A507" s="4"/>
    </row>
    <row r="508" ht="12.75">
      <c r="A508" s="4"/>
    </row>
    <row r="509" ht="12.75">
      <c r="A509" s="4"/>
    </row>
    <row r="510" ht="12.75">
      <c r="A510" s="4"/>
    </row>
    <row r="511" ht="12.75">
      <c r="A511" s="4"/>
    </row>
    <row r="512" ht="12.75">
      <c r="A512" s="4"/>
    </row>
    <row r="513" ht="12.75">
      <c r="A513" s="4"/>
    </row>
    <row r="514" ht="12.75">
      <c r="A514" s="4"/>
    </row>
    <row r="515" ht="12.75">
      <c r="A515" s="4"/>
    </row>
    <row r="516" ht="12.75">
      <c r="A516" s="4"/>
    </row>
    <row r="517" ht="12.75">
      <c r="A517" s="4"/>
    </row>
    <row r="518" ht="12.75">
      <c r="A518" s="4"/>
    </row>
    <row r="519" ht="12.75">
      <c r="A519" s="4"/>
    </row>
    <row r="520" ht="12.75">
      <c r="A520" s="4"/>
    </row>
    <row r="521" ht="12.75">
      <c r="A521" s="4"/>
    </row>
    <row r="522" ht="12.75">
      <c r="A522" s="4"/>
    </row>
    <row r="523" ht="12.75">
      <c r="A523" s="4"/>
    </row>
    <row r="524" ht="12.75">
      <c r="A524" s="4"/>
    </row>
    <row r="525" ht="12.75">
      <c r="A525" s="4"/>
    </row>
    <row r="526" ht="12.75">
      <c r="A526" s="4"/>
    </row>
    <row r="527" ht="12.75">
      <c r="A527" s="4"/>
    </row>
    <row r="528" ht="12.75">
      <c r="A528" s="4"/>
    </row>
    <row r="529" ht="12.75">
      <c r="A529" s="4"/>
    </row>
    <row r="530" ht="12.75">
      <c r="A530" s="4"/>
    </row>
    <row r="531" ht="12.75">
      <c r="A531" s="4"/>
    </row>
    <row r="532" ht="12.75">
      <c r="A532" s="4"/>
    </row>
    <row r="533" ht="12.75">
      <c r="A533" s="4"/>
    </row>
    <row r="534" ht="12.75">
      <c r="A534" s="4"/>
    </row>
    <row r="535" ht="12.75">
      <c r="A535" s="4"/>
    </row>
    <row r="536" ht="12.75">
      <c r="A536" s="4"/>
    </row>
    <row r="537" ht="12.75">
      <c r="A537" s="4"/>
    </row>
    <row r="538" ht="12.75">
      <c r="A538" s="4"/>
    </row>
    <row r="539" ht="12.75">
      <c r="A539" s="4"/>
    </row>
    <row r="540" ht="12.75">
      <c r="A540" s="4"/>
    </row>
    <row r="541" ht="12.75">
      <c r="A541" s="4"/>
    </row>
    <row r="542" ht="12.75">
      <c r="A542" s="4"/>
    </row>
    <row r="543" ht="12.75">
      <c r="A543" s="4"/>
    </row>
    <row r="544" ht="12.75">
      <c r="A544" s="4"/>
    </row>
    <row r="545" ht="12.75">
      <c r="A545" s="4"/>
    </row>
    <row r="546" ht="12.75">
      <c r="A546" s="4"/>
    </row>
    <row r="547" ht="12.75">
      <c r="A547" s="4"/>
    </row>
    <row r="548" ht="12.75">
      <c r="A548" s="4"/>
    </row>
    <row r="549" ht="12.75">
      <c r="A549" s="4"/>
    </row>
    <row r="550" ht="12.75">
      <c r="A550" s="4"/>
    </row>
    <row r="551" ht="12.75">
      <c r="A551" s="4"/>
    </row>
    <row r="552" ht="12.75">
      <c r="A552" s="4"/>
    </row>
    <row r="553" ht="12.75">
      <c r="A553" s="4"/>
    </row>
    <row r="554" ht="12.75">
      <c r="A554" s="4"/>
    </row>
    <row r="555" ht="12.75">
      <c r="A555" s="4"/>
    </row>
    <row r="556" ht="12.75">
      <c r="A556" s="4"/>
    </row>
    <row r="557" ht="12.75">
      <c r="A557" s="4"/>
    </row>
    <row r="558" ht="12.75">
      <c r="A558" s="4"/>
    </row>
    <row r="559" ht="12.75">
      <c r="A559" s="4"/>
    </row>
    <row r="560" ht="12.75">
      <c r="A560" s="4"/>
    </row>
    <row r="561" ht="12.75">
      <c r="A561" s="4"/>
    </row>
    <row r="562" ht="12.75">
      <c r="A562" s="4"/>
    </row>
    <row r="563" ht="12.75">
      <c r="A563" s="4"/>
    </row>
    <row r="564" ht="12.75">
      <c r="A564" s="4"/>
    </row>
    <row r="565" ht="12.75">
      <c r="A565" s="4"/>
    </row>
    <row r="566" ht="12.75">
      <c r="A566" s="4"/>
    </row>
    <row r="567" ht="12.75">
      <c r="A567" s="4"/>
    </row>
    <row r="568" ht="12.75">
      <c r="A568" s="4"/>
    </row>
    <row r="569" ht="12.75">
      <c r="A569" s="4"/>
    </row>
    <row r="570" ht="12.75">
      <c r="A570" s="4"/>
    </row>
    <row r="571" ht="12.75">
      <c r="A571" s="4"/>
    </row>
    <row r="572" ht="12.75">
      <c r="A572" s="4"/>
    </row>
    <row r="573" ht="12.75">
      <c r="A573" s="4"/>
    </row>
    <row r="574" ht="12.75">
      <c r="A574" s="4"/>
    </row>
    <row r="575" ht="12.75">
      <c r="A575" s="4"/>
    </row>
    <row r="576" ht="12.75">
      <c r="A576" s="4"/>
    </row>
    <row r="577" ht="12.75">
      <c r="A577" s="4"/>
    </row>
    <row r="578" ht="12.75">
      <c r="A578" s="4"/>
    </row>
    <row r="579" ht="12.75">
      <c r="A579" s="4"/>
    </row>
    <row r="580" ht="12.75">
      <c r="A580" s="4"/>
    </row>
    <row r="581" ht="12.75">
      <c r="A581" s="4"/>
    </row>
    <row r="582" ht="12.75">
      <c r="A582" s="4"/>
    </row>
    <row r="583" ht="12.75">
      <c r="A583" s="4"/>
    </row>
    <row r="584" ht="12.75">
      <c r="A584" s="4"/>
    </row>
    <row r="585" ht="12.75">
      <c r="A585" s="4"/>
    </row>
    <row r="586" ht="12.75">
      <c r="A586" s="4"/>
    </row>
    <row r="587" ht="12.75">
      <c r="A587" s="4"/>
    </row>
    <row r="588" ht="12.75">
      <c r="A588" s="4"/>
    </row>
    <row r="589" ht="12.75">
      <c r="A589" s="4"/>
    </row>
    <row r="590" ht="12.75">
      <c r="A590" s="4"/>
    </row>
    <row r="591" ht="12.75">
      <c r="A591" s="4"/>
    </row>
    <row r="592" ht="12.75">
      <c r="A592" s="4"/>
    </row>
    <row r="593" ht="12.75">
      <c r="A593" s="4"/>
    </row>
    <row r="594" ht="12.75">
      <c r="A594" s="4"/>
    </row>
    <row r="595" ht="12.75">
      <c r="A595" s="4"/>
    </row>
    <row r="596" ht="12.75">
      <c r="A596" s="4"/>
    </row>
    <row r="597" ht="12.75">
      <c r="A597" s="4"/>
    </row>
    <row r="598" ht="12.75">
      <c r="A598" s="4"/>
    </row>
    <row r="599" ht="12.75">
      <c r="A599" s="4"/>
    </row>
    <row r="600" ht="12.75">
      <c r="A600" s="4"/>
    </row>
    <row r="601" ht="12.75">
      <c r="A601" s="4"/>
    </row>
    <row r="602" ht="12.75">
      <c r="A602" s="4"/>
    </row>
    <row r="603" ht="12.75">
      <c r="A603" s="4"/>
    </row>
    <row r="604" ht="12.75">
      <c r="A604" s="4"/>
    </row>
    <row r="605" ht="12.75">
      <c r="A605" s="4"/>
    </row>
    <row r="606" ht="12.75">
      <c r="A606" s="4"/>
    </row>
    <row r="607" ht="12.75">
      <c r="A607" s="4"/>
    </row>
    <row r="608" ht="12.75">
      <c r="A608" s="4"/>
    </row>
    <row r="609" ht="12.75">
      <c r="A609" s="4"/>
    </row>
    <row r="610" ht="12.75">
      <c r="A610" s="4"/>
    </row>
    <row r="611" ht="12.75">
      <c r="A611" s="4"/>
    </row>
    <row r="612" ht="12.75">
      <c r="A612" s="4"/>
    </row>
    <row r="613" ht="12.75">
      <c r="A613" s="4"/>
    </row>
    <row r="614" ht="12.75">
      <c r="A614" s="4"/>
    </row>
    <row r="615" ht="12.75">
      <c r="A615" s="4"/>
    </row>
    <row r="616" ht="12.75">
      <c r="A616" s="4"/>
    </row>
    <row r="617" ht="12.75">
      <c r="A617" s="4"/>
    </row>
    <row r="618" ht="12.75">
      <c r="A618" s="4"/>
    </row>
    <row r="619" ht="12.75">
      <c r="A619" s="4"/>
    </row>
    <row r="620" ht="12.75">
      <c r="A620" s="4"/>
    </row>
    <row r="621" ht="12.75">
      <c r="A621" s="4"/>
    </row>
    <row r="622" ht="12.75">
      <c r="A622" s="4"/>
    </row>
    <row r="623" ht="12.75">
      <c r="A623" s="4"/>
    </row>
    <row r="624" ht="12.75">
      <c r="A624" s="4"/>
    </row>
    <row r="625" ht="12.75">
      <c r="A625" s="4"/>
    </row>
    <row r="626" ht="12.75">
      <c r="A626" s="4"/>
    </row>
    <row r="627" ht="12.75">
      <c r="A627" s="4"/>
    </row>
    <row r="628" ht="12.75">
      <c r="A628" s="4"/>
    </row>
    <row r="629" ht="12.75">
      <c r="A629" s="4"/>
    </row>
    <row r="630" ht="12.75">
      <c r="A630" s="4"/>
    </row>
    <row r="631" ht="12.75">
      <c r="A631" s="4"/>
    </row>
    <row r="632" ht="12.75">
      <c r="A632" s="4"/>
    </row>
    <row r="633" ht="12.75">
      <c r="A633" s="4"/>
    </row>
    <row r="634" ht="12.75">
      <c r="A634" s="4"/>
    </row>
    <row r="635" ht="12.75">
      <c r="A635" s="4"/>
    </row>
    <row r="636" ht="12.75">
      <c r="A636" s="4"/>
    </row>
    <row r="637" ht="12.75">
      <c r="A637" s="4"/>
    </row>
    <row r="638" ht="12.75">
      <c r="A638" s="4"/>
    </row>
    <row r="639" ht="12.75">
      <c r="A639" s="4"/>
    </row>
    <row r="640" ht="12.75">
      <c r="A640" s="4"/>
    </row>
    <row r="641" ht="12.75">
      <c r="A641" s="4"/>
    </row>
    <row r="642" ht="12.75">
      <c r="A642" s="4"/>
    </row>
    <row r="643" ht="12.75">
      <c r="A643" s="4"/>
    </row>
    <row r="644" ht="12.75">
      <c r="A644" s="4"/>
    </row>
    <row r="645" ht="12.75">
      <c r="A645" s="4"/>
    </row>
    <row r="646" ht="12.75">
      <c r="A646" s="4"/>
    </row>
    <row r="647" ht="12.75">
      <c r="A647" s="4"/>
    </row>
    <row r="648" ht="12.75">
      <c r="A648" s="4"/>
    </row>
    <row r="649" ht="12.75">
      <c r="A649" s="4"/>
    </row>
    <row r="650" ht="12.75">
      <c r="A650" s="4"/>
    </row>
    <row r="651" ht="12.75">
      <c r="A651" s="4"/>
    </row>
    <row r="652" ht="12.75">
      <c r="A652" s="4"/>
    </row>
    <row r="653" ht="12.75">
      <c r="A653" s="4"/>
    </row>
    <row r="654" ht="12.75">
      <c r="A654" s="4"/>
    </row>
    <row r="655" ht="12.75">
      <c r="A655" s="4"/>
    </row>
    <row r="656" ht="12.75">
      <c r="A656" s="4"/>
    </row>
    <row r="657" ht="12.75">
      <c r="A657" s="4"/>
    </row>
    <row r="658" ht="12.75">
      <c r="A658" s="4"/>
    </row>
    <row r="659" ht="12.75">
      <c r="A659" s="4"/>
    </row>
    <row r="660" ht="12.75">
      <c r="A660" s="4"/>
    </row>
    <row r="661" ht="12.75">
      <c r="A661" s="4"/>
    </row>
    <row r="662" ht="12.75">
      <c r="A662" s="4"/>
    </row>
    <row r="663" ht="12.75">
      <c r="A663" s="4"/>
    </row>
    <row r="664" ht="12.75">
      <c r="A664" s="4"/>
    </row>
    <row r="665" ht="12.75">
      <c r="A665" s="4"/>
    </row>
    <row r="666" ht="12.75">
      <c r="A666" s="4"/>
    </row>
    <row r="667" ht="12.75">
      <c r="A667" s="4"/>
    </row>
    <row r="668" ht="12.75">
      <c r="A668" s="4"/>
    </row>
    <row r="669" ht="12.75">
      <c r="A669" s="4"/>
    </row>
    <row r="670" ht="12.75">
      <c r="A670" s="4"/>
    </row>
    <row r="671" ht="12.75">
      <c r="A671" s="4"/>
    </row>
    <row r="672" ht="12.75">
      <c r="A672" s="4"/>
    </row>
    <row r="673" ht="12.75">
      <c r="A673" s="4"/>
    </row>
    <row r="674" ht="12.75">
      <c r="A674" s="4"/>
    </row>
    <row r="675" ht="12.75">
      <c r="A675" s="4"/>
    </row>
    <row r="676" ht="12.75">
      <c r="A676" s="4"/>
    </row>
    <row r="677" ht="12.75">
      <c r="A677" s="4"/>
    </row>
    <row r="678" ht="12.75">
      <c r="A678" s="4"/>
    </row>
    <row r="679" ht="12.75">
      <c r="A679" s="4"/>
    </row>
    <row r="680" ht="12.75">
      <c r="A680" s="4"/>
    </row>
    <row r="681" ht="12.75">
      <c r="A681" s="4"/>
    </row>
    <row r="682" ht="12.75">
      <c r="A682" s="4"/>
    </row>
    <row r="683" ht="12.75">
      <c r="A683" s="4"/>
    </row>
    <row r="684" ht="12.75">
      <c r="A684" s="4"/>
    </row>
    <row r="685" ht="12.75">
      <c r="A685" s="4"/>
    </row>
    <row r="686" ht="12.75">
      <c r="A686" s="4"/>
    </row>
    <row r="687" ht="12.75">
      <c r="A687" s="4"/>
    </row>
    <row r="688" ht="12.75">
      <c r="A688" s="4"/>
    </row>
    <row r="689" ht="12.75">
      <c r="A689" s="4"/>
    </row>
    <row r="690" ht="12.75">
      <c r="A690" s="4"/>
    </row>
    <row r="691" ht="12.75">
      <c r="A691" s="4"/>
    </row>
    <row r="692" ht="12.75">
      <c r="A692" s="4"/>
    </row>
    <row r="693" ht="12.75">
      <c r="A693" s="4"/>
    </row>
    <row r="694" ht="12.75">
      <c r="A694" s="4"/>
    </row>
    <row r="695" ht="12.75">
      <c r="A695" s="4"/>
    </row>
    <row r="696" ht="12.75">
      <c r="A696" s="4"/>
    </row>
    <row r="697" ht="12.75">
      <c r="A697" s="4"/>
    </row>
    <row r="698" ht="12.75">
      <c r="A698" s="4"/>
    </row>
    <row r="699" ht="12.75">
      <c r="A699" s="4"/>
    </row>
    <row r="700" ht="12.75">
      <c r="A700" s="4"/>
    </row>
    <row r="701" ht="12.75">
      <c r="A701" s="4"/>
    </row>
    <row r="702" ht="12.75">
      <c r="A702" s="4"/>
    </row>
    <row r="703" ht="12.75">
      <c r="A703" s="4"/>
    </row>
    <row r="704" ht="12.75">
      <c r="A704" s="4"/>
    </row>
    <row r="705" ht="12.75">
      <c r="A705" s="4"/>
    </row>
    <row r="706" ht="12.75">
      <c r="A706" s="4"/>
    </row>
    <row r="707" ht="12.75">
      <c r="A707" s="4"/>
    </row>
    <row r="708" ht="12.75">
      <c r="A708" s="4"/>
    </row>
    <row r="709" ht="12.75">
      <c r="A709" s="4"/>
    </row>
    <row r="710" ht="12.75">
      <c r="A710" s="4"/>
    </row>
    <row r="711" ht="12.75">
      <c r="A711" s="4"/>
    </row>
    <row r="712" ht="12.75">
      <c r="A712" s="4"/>
    </row>
    <row r="713" ht="12.75">
      <c r="A713" s="4"/>
    </row>
    <row r="714" ht="12.75">
      <c r="A714" s="4"/>
    </row>
    <row r="715" ht="12.75">
      <c r="A715" s="4"/>
    </row>
    <row r="716" ht="12.75">
      <c r="A716" s="4"/>
    </row>
    <row r="717" ht="12.75">
      <c r="A717" s="4"/>
    </row>
    <row r="718" ht="12.75">
      <c r="A718" s="4"/>
    </row>
    <row r="719" ht="12.75">
      <c r="A719" s="4"/>
    </row>
    <row r="720" ht="12.75">
      <c r="A720" s="4"/>
    </row>
    <row r="721" ht="12.75">
      <c r="A721" s="4"/>
    </row>
    <row r="722" ht="12.75">
      <c r="A722" s="4"/>
    </row>
    <row r="723" ht="12.75">
      <c r="A723" s="4"/>
    </row>
    <row r="724" ht="12.75">
      <c r="A724" s="4"/>
    </row>
    <row r="725" ht="12.75">
      <c r="A725" s="4"/>
    </row>
    <row r="726" ht="12.75">
      <c r="A726" s="4"/>
    </row>
    <row r="727" ht="12.75">
      <c r="A727" s="4"/>
    </row>
    <row r="728" ht="12.75">
      <c r="A728" s="4"/>
    </row>
    <row r="729" ht="12.75">
      <c r="A729" s="4"/>
    </row>
    <row r="730" ht="12.75">
      <c r="A730" s="4"/>
    </row>
    <row r="731" ht="12.75">
      <c r="A731" s="4"/>
    </row>
    <row r="732" ht="12.75">
      <c r="A732" s="4"/>
    </row>
    <row r="733" ht="12.75">
      <c r="A733" s="4"/>
    </row>
    <row r="734" ht="12.75">
      <c r="A734" s="4"/>
    </row>
    <row r="735" ht="12.75">
      <c r="A735" s="4"/>
    </row>
    <row r="736" ht="12.75">
      <c r="A736" s="4"/>
    </row>
    <row r="737" ht="12.75">
      <c r="A737" s="4"/>
    </row>
    <row r="738" ht="12.75">
      <c r="A738" s="4"/>
    </row>
    <row r="739" ht="12.75">
      <c r="A739" s="4"/>
    </row>
    <row r="740" ht="12.75">
      <c r="A740" s="4"/>
    </row>
    <row r="741" ht="12.75">
      <c r="A741" s="4"/>
    </row>
    <row r="742" ht="12.75">
      <c r="A742" s="4"/>
    </row>
    <row r="743" ht="12.75">
      <c r="A743" s="4"/>
    </row>
    <row r="744" ht="12.75">
      <c r="A744" s="4"/>
    </row>
    <row r="745" ht="12.75">
      <c r="A745" s="4"/>
    </row>
    <row r="746" ht="12.75">
      <c r="A746" s="4"/>
    </row>
    <row r="747" ht="12.75">
      <c r="A747" s="4"/>
    </row>
    <row r="748" ht="12.75">
      <c r="A748" s="4"/>
    </row>
    <row r="749" ht="12.75">
      <c r="A749" s="4"/>
    </row>
    <row r="750" ht="12.75">
      <c r="A750" s="4"/>
    </row>
    <row r="751" ht="12.75">
      <c r="A751" s="4"/>
    </row>
    <row r="752" ht="12.75">
      <c r="A752" s="4"/>
    </row>
    <row r="753" ht="12.75">
      <c r="A753" s="4"/>
    </row>
    <row r="754" ht="12.75">
      <c r="A754" s="4"/>
    </row>
    <row r="755" ht="12.75">
      <c r="A755" s="4"/>
    </row>
    <row r="756" ht="12.75">
      <c r="A756" s="4"/>
    </row>
    <row r="757" ht="12.75">
      <c r="A757" s="4"/>
    </row>
    <row r="758" ht="12.75">
      <c r="A758" s="4"/>
    </row>
    <row r="759" ht="12.75">
      <c r="A759" s="4"/>
    </row>
    <row r="760" ht="12.75">
      <c r="A760" s="4"/>
    </row>
    <row r="761" ht="12.75">
      <c r="A761" s="4"/>
    </row>
    <row r="762" ht="12.75">
      <c r="A762" s="4"/>
    </row>
    <row r="763" ht="12.75">
      <c r="A763" s="4"/>
    </row>
    <row r="764" ht="12.75">
      <c r="A764" s="4"/>
    </row>
    <row r="765" ht="12.75">
      <c r="A765" s="4"/>
    </row>
    <row r="766" ht="12.75">
      <c r="A766" s="4"/>
    </row>
    <row r="767" ht="12.75">
      <c r="A767" s="4"/>
    </row>
    <row r="768" ht="12.75">
      <c r="A768" s="4"/>
    </row>
    <row r="769" ht="12.75">
      <c r="A769" s="4"/>
    </row>
    <row r="770" ht="12.75">
      <c r="A770" s="4"/>
    </row>
    <row r="771" ht="12.75">
      <c r="A771" s="4"/>
    </row>
    <row r="772" ht="12.75">
      <c r="A772" s="4"/>
    </row>
    <row r="773" ht="12.75">
      <c r="A773" s="4"/>
    </row>
    <row r="774" ht="12.75">
      <c r="A774" s="4"/>
    </row>
    <row r="775" ht="12.75">
      <c r="A775" s="4"/>
    </row>
    <row r="776" ht="12.75">
      <c r="A776" s="4"/>
    </row>
    <row r="777" ht="12.75">
      <c r="A777" s="4"/>
    </row>
    <row r="778" ht="12.75">
      <c r="A778" s="4"/>
    </row>
    <row r="779" ht="12.75">
      <c r="A779" s="4"/>
    </row>
    <row r="780" ht="12.75">
      <c r="A780" s="4"/>
    </row>
    <row r="781" ht="12.75">
      <c r="A781" s="4"/>
    </row>
    <row r="782" ht="12.75">
      <c r="A782" s="4"/>
    </row>
    <row r="783" ht="12.75">
      <c r="A783" s="4"/>
    </row>
    <row r="784" ht="12.75">
      <c r="A784" s="4"/>
    </row>
    <row r="785" ht="12.75">
      <c r="A785" s="4"/>
    </row>
    <row r="786" ht="12.75">
      <c r="A786" s="4"/>
    </row>
    <row r="787" ht="12.75">
      <c r="A787" s="4"/>
    </row>
    <row r="788" ht="12.75">
      <c r="A788" s="4"/>
    </row>
    <row r="789" ht="12.75">
      <c r="A789" s="4"/>
    </row>
    <row r="790" ht="12.75">
      <c r="A790" s="4"/>
    </row>
    <row r="791" ht="12.75">
      <c r="A791" s="4"/>
    </row>
    <row r="792" ht="12.75">
      <c r="A792" s="4"/>
    </row>
    <row r="793" ht="12.75">
      <c r="A793" s="4"/>
    </row>
    <row r="794" ht="12.75">
      <c r="A794" s="4"/>
    </row>
    <row r="795" ht="12.75">
      <c r="A795" s="4"/>
    </row>
    <row r="796" ht="12.75">
      <c r="A796" s="4"/>
    </row>
    <row r="797" ht="12.75">
      <c r="A797" s="4"/>
    </row>
    <row r="798" ht="12.75">
      <c r="A798" s="4"/>
    </row>
    <row r="799" ht="12.75">
      <c r="A799" s="4"/>
    </row>
    <row r="800" ht="12.75">
      <c r="A800" s="4"/>
    </row>
    <row r="801" ht="12.75">
      <c r="A801" s="4"/>
    </row>
    <row r="802" ht="12.75">
      <c r="A802" s="4"/>
    </row>
    <row r="803" ht="12.75">
      <c r="A803" s="4"/>
    </row>
    <row r="804" ht="12.75">
      <c r="A804" s="4"/>
    </row>
    <row r="805" ht="12.75">
      <c r="A805" s="4"/>
    </row>
    <row r="806" ht="12.75">
      <c r="A806" s="4"/>
    </row>
    <row r="807" ht="12.75">
      <c r="A807" s="4"/>
    </row>
    <row r="808" ht="12.75">
      <c r="A808" s="4"/>
    </row>
    <row r="809" ht="12.75">
      <c r="A809" s="4"/>
    </row>
    <row r="810" ht="12.75">
      <c r="A810" s="4"/>
    </row>
    <row r="811" ht="12.75">
      <c r="A811" s="4"/>
    </row>
    <row r="812" ht="12.75">
      <c r="A812" s="4"/>
    </row>
    <row r="813" ht="12.75">
      <c r="A813" s="4"/>
    </row>
    <row r="814" ht="12.75">
      <c r="A814" s="4"/>
    </row>
    <row r="815" ht="12.75">
      <c r="A815" s="4"/>
    </row>
    <row r="816" ht="12.75">
      <c r="A816" s="4"/>
    </row>
    <row r="817" ht="12.75">
      <c r="A817" s="4"/>
    </row>
    <row r="818" ht="12.75">
      <c r="A818" s="4"/>
    </row>
    <row r="819" ht="12.75">
      <c r="A819" s="4"/>
    </row>
    <row r="820" ht="12.75">
      <c r="A820" s="4"/>
    </row>
    <row r="821" ht="12.75">
      <c r="A821" s="4"/>
    </row>
    <row r="822" ht="12.75">
      <c r="A822" s="4"/>
    </row>
    <row r="823" ht="12.75">
      <c r="A823" s="4"/>
    </row>
    <row r="824" ht="12.75">
      <c r="A824" s="4"/>
    </row>
    <row r="825" ht="12.75">
      <c r="A825" s="4"/>
    </row>
    <row r="826" ht="12.75">
      <c r="A826" s="4"/>
    </row>
    <row r="827" ht="12.75">
      <c r="A827" s="4"/>
    </row>
    <row r="828" ht="12.75">
      <c r="A828" s="4"/>
    </row>
    <row r="829" ht="12.75">
      <c r="A829" s="4"/>
    </row>
    <row r="830" ht="12.75">
      <c r="A830" s="4"/>
    </row>
    <row r="831" ht="12.75">
      <c r="A831" s="4"/>
    </row>
    <row r="832" ht="12.75">
      <c r="A832" s="4"/>
    </row>
    <row r="833" ht="12.75">
      <c r="A833" s="4"/>
    </row>
    <row r="834" ht="12.75">
      <c r="A834" s="4"/>
    </row>
    <row r="835" ht="12.75">
      <c r="A835" s="4"/>
    </row>
    <row r="836" ht="12.75">
      <c r="A836" s="4"/>
    </row>
    <row r="837" ht="12.75">
      <c r="A837" s="4"/>
    </row>
    <row r="838" ht="12.75">
      <c r="A838" s="4"/>
    </row>
    <row r="839" ht="12.75">
      <c r="A839" s="4"/>
    </row>
    <row r="840" ht="12.75">
      <c r="A840" s="4"/>
    </row>
    <row r="841" ht="12.75">
      <c r="A841" s="4"/>
    </row>
    <row r="842" ht="12.75">
      <c r="A842" s="4"/>
    </row>
    <row r="843" ht="12.75">
      <c r="A843" s="4"/>
    </row>
    <row r="844" ht="12.75">
      <c r="A844" s="4"/>
    </row>
    <row r="845" ht="12.75">
      <c r="A845" s="4"/>
    </row>
    <row r="846" ht="12.75">
      <c r="A846" s="4"/>
    </row>
    <row r="847" ht="12.75">
      <c r="A847" s="4"/>
    </row>
    <row r="848" ht="12.75">
      <c r="A848" s="4"/>
    </row>
    <row r="849" ht="12.75">
      <c r="A849" s="4"/>
    </row>
    <row r="850" ht="12.75">
      <c r="A850" s="4"/>
    </row>
    <row r="851" ht="12.75">
      <c r="A851" s="4"/>
    </row>
    <row r="852" ht="12.75">
      <c r="A852" s="4"/>
    </row>
    <row r="853" ht="12.75">
      <c r="A853" s="4"/>
    </row>
    <row r="854" ht="12.75">
      <c r="A854" s="4"/>
    </row>
    <row r="855" ht="12.75">
      <c r="A855" s="4"/>
    </row>
    <row r="856" ht="12.75">
      <c r="A856" s="4"/>
    </row>
    <row r="857" ht="12.75">
      <c r="A857" s="4"/>
    </row>
    <row r="858" ht="12.75">
      <c r="A858" s="4"/>
    </row>
    <row r="859" ht="12.75">
      <c r="A859" s="4"/>
    </row>
    <row r="860" ht="12.75">
      <c r="A860" s="4"/>
    </row>
    <row r="861" ht="12.75">
      <c r="A861" s="4"/>
    </row>
    <row r="862" ht="12.75">
      <c r="A862" s="4"/>
    </row>
    <row r="863" ht="12.75">
      <c r="A863" s="4"/>
    </row>
    <row r="864" ht="12.75">
      <c r="A864" s="4"/>
    </row>
    <row r="865" ht="12.75">
      <c r="A865" s="4"/>
    </row>
    <row r="866" ht="12.75">
      <c r="A866" s="4"/>
    </row>
    <row r="867" ht="12.75">
      <c r="A867" s="4"/>
    </row>
    <row r="868" ht="12.75">
      <c r="A868" s="4"/>
    </row>
    <row r="869" ht="12.75">
      <c r="A869" s="4"/>
    </row>
    <row r="870" ht="12.75">
      <c r="A870" s="4"/>
    </row>
    <row r="871" ht="12.75">
      <c r="A871" s="4"/>
    </row>
    <row r="872" ht="12.75">
      <c r="A872" s="4"/>
    </row>
    <row r="873" ht="12.75">
      <c r="A873" s="4"/>
    </row>
    <row r="874" ht="12.75">
      <c r="A874" s="4"/>
    </row>
    <row r="875" ht="12.75">
      <c r="A875" s="4"/>
    </row>
    <row r="876" ht="12.75">
      <c r="A876" s="4"/>
    </row>
    <row r="877" ht="12.75">
      <c r="A877" s="4"/>
    </row>
    <row r="878" ht="12.75">
      <c r="A878" s="4"/>
    </row>
    <row r="879" ht="12.75">
      <c r="A879" s="4"/>
    </row>
    <row r="880" ht="12.75">
      <c r="A880" s="4"/>
    </row>
    <row r="881" ht="12.75">
      <c r="A881" s="4"/>
    </row>
    <row r="882" ht="12.75">
      <c r="A882" s="4"/>
    </row>
    <row r="883" ht="12.75">
      <c r="A883" s="4"/>
    </row>
    <row r="884" ht="12.75">
      <c r="A884" s="4"/>
    </row>
    <row r="885" ht="12.75">
      <c r="A885" s="4"/>
    </row>
    <row r="886" ht="12.75">
      <c r="A886" s="4"/>
    </row>
    <row r="887" ht="12.75">
      <c r="A887" s="4"/>
    </row>
    <row r="888" ht="12.75">
      <c r="A888" s="4"/>
    </row>
    <row r="889" ht="12.75">
      <c r="A889" s="4"/>
    </row>
    <row r="890" ht="12.75">
      <c r="A890" s="4"/>
    </row>
    <row r="891" ht="12.75">
      <c r="A891" s="4"/>
    </row>
    <row r="892" ht="12.75">
      <c r="A892" s="4"/>
    </row>
    <row r="893" ht="12.75">
      <c r="A893" s="4"/>
    </row>
    <row r="894" ht="12.75">
      <c r="A894" s="4"/>
    </row>
    <row r="895" ht="12.75">
      <c r="A895" s="4"/>
    </row>
    <row r="896" ht="12.75">
      <c r="A896" s="4"/>
    </row>
    <row r="897" ht="12.75">
      <c r="A897" s="4"/>
    </row>
    <row r="898" ht="12.75">
      <c r="A898" s="4"/>
    </row>
    <row r="899" ht="12.75">
      <c r="A899" s="4"/>
    </row>
    <row r="900" ht="12.75">
      <c r="A900" s="4"/>
    </row>
    <row r="901" ht="12.75">
      <c r="A901" s="4"/>
    </row>
    <row r="902" ht="12.75">
      <c r="A902" s="4"/>
    </row>
    <row r="903" ht="12.75">
      <c r="A903" s="4"/>
    </row>
    <row r="904" ht="12.75">
      <c r="A904" s="4"/>
    </row>
    <row r="905" ht="12.75">
      <c r="A905" s="4"/>
    </row>
    <row r="906" ht="12.75">
      <c r="A906" s="4"/>
    </row>
    <row r="907" ht="12.75">
      <c r="A907" s="4"/>
    </row>
    <row r="908" ht="12.75">
      <c r="A908" s="4"/>
    </row>
    <row r="909" ht="12.75">
      <c r="A909" s="4"/>
    </row>
    <row r="910" ht="12.75">
      <c r="A910" s="4"/>
    </row>
    <row r="911" ht="12.75">
      <c r="A911" s="4"/>
    </row>
    <row r="912" ht="12.75">
      <c r="A912" s="4"/>
    </row>
    <row r="913" ht="12.75">
      <c r="A913" s="4"/>
    </row>
    <row r="914" ht="12.75">
      <c r="A914" s="4"/>
    </row>
    <row r="915" ht="12.75">
      <c r="A915" s="4"/>
    </row>
    <row r="916" ht="12.75">
      <c r="A916" s="4"/>
    </row>
    <row r="917" ht="12.75">
      <c r="A917" s="4"/>
    </row>
    <row r="918" ht="12.75">
      <c r="A918" s="4"/>
    </row>
    <row r="919" ht="12.75">
      <c r="A919" s="4"/>
    </row>
    <row r="920" ht="12.75">
      <c r="A920" s="4"/>
    </row>
    <row r="921" ht="12.75">
      <c r="A921" s="4"/>
    </row>
    <row r="922" ht="12.75">
      <c r="A922" s="4"/>
    </row>
    <row r="923" ht="12.75">
      <c r="A923" s="4"/>
    </row>
    <row r="924" ht="12.75">
      <c r="A924" s="4"/>
    </row>
    <row r="925" ht="12.75">
      <c r="A925" s="4"/>
    </row>
    <row r="926" ht="12.75">
      <c r="A926" s="4"/>
    </row>
    <row r="927" ht="12.75">
      <c r="A927" s="4"/>
    </row>
    <row r="928" ht="12.75">
      <c r="A928" s="4"/>
    </row>
    <row r="929" ht="12.75">
      <c r="A929" s="4"/>
    </row>
    <row r="930" ht="12.75">
      <c r="A930" s="4"/>
    </row>
    <row r="931" ht="12.75">
      <c r="A931" s="4"/>
    </row>
    <row r="932" ht="12.75">
      <c r="A932" s="4"/>
    </row>
    <row r="933" ht="12.75">
      <c r="A933" s="4"/>
    </row>
    <row r="934" ht="12.75">
      <c r="A934" s="4"/>
    </row>
    <row r="935" ht="12.75">
      <c r="A935" s="4"/>
    </row>
    <row r="936" ht="12.75">
      <c r="A936" s="4"/>
    </row>
    <row r="937" ht="12.75">
      <c r="A937" s="4"/>
    </row>
    <row r="938" ht="12.75">
      <c r="A938" s="4"/>
    </row>
    <row r="939" ht="12.75">
      <c r="A939" s="4"/>
    </row>
    <row r="940" ht="12.75">
      <c r="A940" s="4"/>
    </row>
    <row r="941" ht="12.75">
      <c r="A941" s="4"/>
    </row>
    <row r="942" ht="12.75">
      <c r="A942" s="4"/>
    </row>
    <row r="943" ht="12.75">
      <c r="A943" s="4"/>
    </row>
    <row r="944" ht="12.75">
      <c r="A944" s="4"/>
    </row>
    <row r="945" ht="12.75">
      <c r="A945" s="4"/>
    </row>
    <row r="946" ht="12.75">
      <c r="A946" s="4"/>
    </row>
    <row r="947" ht="12.75">
      <c r="A947" s="4"/>
    </row>
    <row r="948" ht="12.75">
      <c r="A948" s="4"/>
    </row>
    <row r="949" ht="12.75">
      <c r="A949" s="4"/>
    </row>
    <row r="950" ht="12.75">
      <c r="A950" s="4"/>
    </row>
    <row r="951" ht="12.75">
      <c r="A951" s="4"/>
    </row>
    <row r="952" ht="12.75">
      <c r="A952" s="4"/>
    </row>
    <row r="953" ht="12.75">
      <c r="A953" s="4"/>
    </row>
    <row r="954" ht="12.75">
      <c r="A954" s="4"/>
    </row>
    <row r="955" ht="12.75">
      <c r="A955" s="4"/>
    </row>
    <row r="956" ht="12.75">
      <c r="A956" s="4"/>
    </row>
    <row r="957" ht="12.75">
      <c r="A957" s="4"/>
    </row>
    <row r="958" ht="12.75">
      <c r="A958" s="4"/>
    </row>
    <row r="959" ht="12.75">
      <c r="A959" s="4"/>
    </row>
    <row r="960" ht="12.75">
      <c r="A960" s="4"/>
    </row>
    <row r="961" ht="12.75">
      <c r="A961" s="4"/>
    </row>
    <row r="962" ht="12.75">
      <c r="A962" s="4"/>
    </row>
    <row r="963" ht="12.75">
      <c r="A963" s="4"/>
    </row>
    <row r="964" ht="12.75">
      <c r="A964" s="4"/>
    </row>
    <row r="965" ht="12.75">
      <c r="A965" s="4"/>
    </row>
    <row r="966" ht="12.75">
      <c r="A966" s="4"/>
    </row>
    <row r="967" ht="12.75">
      <c r="A967" s="4"/>
    </row>
    <row r="968" ht="12.75">
      <c r="A968" s="4"/>
    </row>
    <row r="969" ht="12.75">
      <c r="A969" s="4"/>
    </row>
    <row r="970" ht="12.75">
      <c r="A970" s="4"/>
    </row>
    <row r="971" ht="12.75">
      <c r="A971" s="4"/>
    </row>
    <row r="972" ht="12.75">
      <c r="A972" s="4"/>
    </row>
    <row r="973" ht="12.75">
      <c r="A973" s="4"/>
    </row>
    <row r="974" ht="12.75">
      <c r="A974" s="4"/>
    </row>
    <row r="975" ht="12.75">
      <c r="A975" s="4"/>
    </row>
    <row r="976" ht="12.75">
      <c r="A976" s="4"/>
    </row>
    <row r="977" ht="12.75">
      <c r="A977" s="4"/>
    </row>
    <row r="978" ht="12.75">
      <c r="A978" s="4"/>
    </row>
    <row r="979" ht="12.75">
      <c r="A979" s="4"/>
    </row>
    <row r="980" ht="12.75">
      <c r="A980" s="4"/>
    </row>
    <row r="981" ht="12.75">
      <c r="A981" s="4"/>
    </row>
    <row r="982" ht="12.75">
      <c r="A982" s="4"/>
    </row>
    <row r="983" ht="12.75">
      <c r="A983" s="4"/>
    </row>
    <row r="984" ht="12.75">
      <c r="A984" s="4"/>
    </row>
    <row r="985" ht="12.75">
      <c r="A985" s="4"/>
    </row>
    <row r="986" ht="12.75">
      <c r="A986" s="4"/>
    </row>
    <row r="987" ht="12.75">
      <c r="A987" s="4"/>
    </row>
    <row r="988" ht="12.75">
      <c r="A988" s="4"/>
    </row>
    <row r="989" ht="12.75">
      <c r="A989" s="4"/>
    </row>
    <row r="990" ht="12.75">
      <c r="A990" s="4"/>
    </row>
    <row r="991" ht="12.75">
      <c r="A991" s="4"/>
    </row>
    <row r="992" ht="12.75">
      <c r="A992" s="4"/>
    </row>
    <row r="993" ht="12.75">
      <c r="A993" s="4"/>
    </row>
    <row r="994" ht="12.75">
      <c r="A994" s="4"/>
    </row>
    <row r="995" ht="12.75">
      <c r="A995" s="4"/>
    </row>
    <row r="996" ht="12.75">
      <c r="A996" s="4"/>
    </row>
    <row r="997" ht="12.75">
      <c r="A997" s="4"/>
    </row>
    <row r="998" ht="12.75">
      <c r="A998" s="4"/>
    </row>
    <row r="999" ht="12.75">
      <c r="A999" s="4"/>
    </row>
    <row r="1000" ht="12.75">
      <c r="A1000" s="4"/>
    </row>
    <row r="1001" ht="12.75">
      <c r="A1001" s="4"/>
    </row>
    <row r="1002" ht="12.75">
      <c r="A1002" s="4"/>
    </row>
    <row r="1003" ht="12.75">
      <c r="A1003" s="4"/>
    </row>
    <row r="1004" ht="12.75">
      <c r="A1004" s="4"/>
    </row>
    <row r="1005" ht="12.75">
      <c r="A1005" s="4"/>
    </row>
    <row r="1006" ht="12.75">
      <c r="A1006" s="4"/>
    </row>
    <row r="1007" ht="12.75">
      <c r="A1007" s="4"/>
    </row>
    <row r="1008" ht="12.75">
      <c r="A1008" s="4"/>
    </row>
    <row r="1009" ht="12.75">
      <c r="A1009" s="4"/>
    </row>
    <row r="1010" ht="12.75">
      <c r="A1010" s="4"/>
    </row>
    <row r="1011" ht="12.75">
      <c r="A1011" s="4"/>
    </row>
    <row r="1012" ht="12.75">
      <c r="A1012" s="4"/>
    </row>
    <row r="1013" ht="12.75">
      <c r="A1013" s="4"/>
    </row>
    <row r="1014" ht="12.75">
      <c r="A1014" s="4"/>
    </row>
    <row r="1015" ht="12.75">
      <c r="A1015" s="4"/>
    </row>
    <row r="1016" ht="12.75">
      <c r="A1016" s="4"/>
    </row>
    <row r="1017" ht="12.75">
      <c r="A1017" s="4"/>
    </row>
    <row r="1018" ht="12.75">
      <c r="A1018" s="4"/>
    </row>
    <row r="1019" ht="12.75">
      <c r="A1019" s="4"/>
    </row>
    <row r="1020" ht="12.75">
      <c r="A1020" s="4"/>
    </row>
    <row r="1021" ht="12.75">
      <c r="A1021" s="4"/>
    </row>
    <row r="1022" ht="12.75">
      <c r="A1022" s="4"/>
    </row>
    <row r="1023" ht="12.75">
      <c r="A1023" s="4"/>
    </row>
    <row r="1024" ht="12.75">
      <c r="A1024" s="4"/>
    </row>
    <row r="1025" ht="12.75">
      <c r="A1025" s="4"/>
    </row>
    <row r="1026" ht="12.75">
      <c r="A1026" s="4"/>
    </row>
    <row r="1027" ht="12.75">
      <c r="A1027" s="4"/>
    </row>
    <row r="1028" ht="12.75">
      <c r="A1028" s="4"/>
    </row>
    <row r="1029" ht="12.75">
      <c r="A1029" s="4"/>
    </row>
    <row r="1030" ht="12.75">
      <c r="A1030" s="4"/>
    </row>
    <row r="1031" ht="12.75">
      <c r="A1031" s="4"/>
    </row>
    <row r="1032" ht="12.75">
      <c r="A1032" s="4"/>
    </row>
    <row r="1033" ht="12.75">
      <c r="A1033" s="4"/>
    </row>
    <row r="1034" ht="12.75">
      <c r="A1034" s="4"/>
    </row>
    <row r="1035" ht="12.75">
      <c r="A1035" s="4"/>
    </row>
    <row r="1036" ht="12.75">
      <c r="A1036" s="4"/>
    </row>
    <row r="1037" ht="12.75">
      <c r="A1037" s="4"/>
    </row>
    <row r="1038" ht="12.75">
      <c r="A1038" s="4"/>
    </row>
    <row r="1039" ht="12.75">
      <c r="A1039" s="4"/>
    </row>
    <row r="1040" ht="12.75">
      <c r="A1040" s="4"/>
    </row>
    <row r="1041" ht="12.75">
      <c r="A1041" s="4"/>
    </row>
    <row r="1042" ht="12.75">
      <c r="A1042" s="4"/>
    </row>
    <row r="1043" ht="12.75">
      <c r="A1043" s="4"/>
    </row>
    <row r="1044" ht="12.75">
      <c r="A1044" s="4"/>
    </row>
    <row r="1045" ht="12.75">
      <c r="A1045" s="4"/>
    </row>
    <row r="1046" ht="12.75">
      <c r="A1046" s="4"/>
    </row>
    <row r="1047" ht="12.75">
      <c r="A1047" s="4"/>
    </row>
    <row r="1048" ht="12.75">
      <c r="A1048" s="4"/>
    </row>
    <row r="1049" ht="12.75">
      <c r="A1049" s="4"/>
    </row>
    <row r="1050" ht="12.75">
      <c r="A1050" s="4"/>
    </row>
    <row r="1051" ht="12.75">
      <c r="A1051" s="4"/>
    </row>
    <row r="1052" ht="12.75">
      <c r="A1052" s="4"/>
    </row>
    <row r="1053" ht="12.75">
      <c r="A1053" s="4"/>
    </row>
    <row r="1054" ht="12.75">
      <c r="A1054" s="4"/>
    </row>
    <row r="1055" ht="12.75">
      <c r="A1055" s="4"/>
    </row>
    <row r="1056" ht="12.75">
      <c r="A1056" s="4"/>
    </row>
    <row r="1057" ht="12.75">
      <c r="A1057" s="4"/>
    </row>
    <row r="1058" ht="12.75">
      <c r="A1058" s="4"/>
    </row>
    <row r="1059" ht="12.75">
      <c r="A1059" s="4"/>
    </row>
    <row r="1060" ht="12.75">
      <c r="A1060" s="4"/>
    </row>
    <row r="1061" ht="12.75">
      <c r="A1061" s="4"/>
    </row>
    <row r="1062" ht="12.75">
      <c r="A1062" s="4"/>
    </row>
    <row r="1063" ht="12.75">
      <c r="A1063" s="4"/>
    </row>
    <row r="1064" ht="12.75">
      <c r="A1064" s="4"/>
    </row>
    <row r="1065" ht="12.75">
      <c r="A1065" s="4"/>
    </row>
    <row r="1066" ht="12.75">
      <c r="A1066" s="4"/>
    </row>
    <row r="1067" ht="12.75">
      <c r="A1067" s="4"/>
    </row>
    <row r="1068" ht="12.75">
      <c r="A1068" s="4"/>
    </row>
    <row r="1069" ht="12.75">
      <c r="A1069" s="4"/>
    </row>
    <row r="1070" ht="12.75">
      <c r="A1070" s="4"/>
    </row>
    <row r="1071" ht="12.75">
      <c r="A1071" s="4"/>
    </row>
    <row r="1072" ht="12.75">
      <c r="A1072" s="4"/>
    </row>
    <row r="1073" ht="12.75">
      <c r="A1073" s="4"/>
    </row>
    <row r="1074" ht="12.75">
      <c r="A1074" s="4"/>
    </row>
    <row r="1075" ht="12.75">
      <c r="A1075" s="4"/>
    </row>
    <row r="1076" ht="12.75">
      <c r="A1076" s="4"/>
    </row>
    <row r="1077" ht="12.75">
      <c r="A1077" s="4"/>
    </row>
    <row r="1078" ht="12.75">
      <c r="A1078" s="4"/>
    </row>
    <row r="1079" ht="12.75">
      <c r="A1079" s="4"/>
    </row>
    <row r="1080" ht="12.75">
      <c r="A1080" s="4"/>
    </row>
    <row r="1081" ht="12.75">
      <c r="A1081" s="4"/>
    </row>
    <row r="1082" ht="12.75">
      <c r="A1082" s="4"/>
    </row>
    <row r="1083" ht="12.75">
      <c r="A1083" s="4"/>
    </row>
    <row r="1084" ht="12.75">
      <c r="A1084" s="4"/>
    </row>
    <row r="1085" ht="12.75">
      <c r="A1085" s="4"/>
    </row>
    <row r="1086" ht="12.75">
      <c r="A1086" s="4"/>
    </row>
    <row r="1087" ht="12.75">
      <c r="A1087" s="4"/>
    </row>
    <row r="1088" ht="12.75">
      <c r="A1088" s="4"/>
    </row>
    <row r="1089" ht="12.75">
      <c r="A1089" s="4"/>
    </row>
    <row r="1090" ht="12.75">
      <c r="A1090" s="4"/>
    </row>
    <row r="1091" ht="12.75">
      <c r="A1091" s="4"/>
    </row>
    <row r="1092" ht="12.75">
      <c r="A1092" s="4"/>
    </row>
    <row r="1093" ht="12.75">
      <c r="A1093" s="4"/>
    </row>
    <row r="1094" ht="12.75">
      <c r="A1094" s="4"/>
    </row>
    <row r="1095" ht="12.75">
      <c r="A1095" s="4"/>
    </row>
    <row r="1096" ht="12.75">
      <c r="A1096" s="4"/>
    </row>
    <row r="1097" ht="12.75">
      <c r="A1097" s="4"/>
    </row>
    <row r="1098" ht="12.75">
      <c r="A1098" s="4"/>
    </row>
    <row r="1099" ht="12.75">
      <c r="A1099" s="4"/>
    </row>
    <row r="1100" ht="12.75">
      <c r="A1100" s="4"/>
    </row>
    <row r="1101" ht="12.75">
      <c r="A1101" s="4"/>
    </row>
    <row r="1102" ht="12.75">
      <c r="A1102" s="4"/>
    </row>
    <row r="1103" ht="12.75">
      <c r="A1103" s="4"/>
    </row>
    <row r="1104" ht="12.75">
      <c r="A1104" s="4"/>
    </row>
    <row r="1105" ht="12.75">
      <c r="A1105" s="4"/>
    </row>
    <row r="1106" ht="12.75">
      <c r="A1106" s="4"/>
    </row>
    <row r="1107" ht="12.75">
      <c r="A1107" s="4"/>
    </row>
    <row r="1108" ht="12.75">
      <c r="A1108" s="4"/>
    </row>
    <row r="1109" ht="12.75">
      <c r="A1109" s="4"/>
    </row>
    <row r="1110" ht="12.75">
      <c r="A1110" s="4"/>
    </row>
    <row r="1111" ht="12.75">
      <c r="A1111" s="4"/>
    </row>
    <row r="1112" ht="12.75">
      <c r="A1112" s="4"/>
    </row>
    <row r="1113" ht="12.75">
      <c r="A1113" s="4"/>
    </row>
    <row r="1114" ht="12.75">
      <c r="A1114" s="4"/>
    </row>
    <row r="1115" ht="12.75">
      <c r="A1115" s="4"/>
    </row>
    <row r="1116" ht="12.75">
      <c r="A1116" s="4"/>
    </row>
    <row r="1117" ht="12.75">
      <c r="A1117" s="4"/>
    </row>
    <row r="1118" ht="12.75">
      <c r="A1118" s="4"/>
    </row>
    <row r="1119" ht="12.75">
      <c r="A1119" s="4"/>
    </row>
    <row r="1120" ht="12.75">
      <c r="A1120" s="4"/>
    </row>
    <row r="1121" ht="12.75">
      <c r="A1121" s="4"/>
    </row>
    <row r="1122" ht="12.75">
      <c r="A1122" s="4"/>
    </row>
    <row r="1123" ht="12.75">
      <c r="A1123" s="4"/>
    </row>
    <row r="1124" ht="12.75">
      <c r="A1124" s="4"/>
    </row>
    <row r="1125" ht="12.75">
      <c r="A1125" s="4"/>
    </row>
    <row r="1126" ht="12.75">
      <c r="A1126" s="4"/>
    </row>
    <row r="1127" ht="12.75">
      <c r="A1127" s="4"/>
    </row>
    <row r="1128" ht="12.75">
      <c r="A1128" s="4"/>
    </row>
    <row r="1129" ht="12.75">
      <c r="A1129" s="4"/>
    </row>
    <row r="1130" ht="12.75">
      <c r="A1130" s="4"/>
    </row>
    <row r="1131" ht="12.75">
      <c r="A1131" s="4"/>
    </row>
    <row r="1132" ht="12.75">
      <c r="A1132" s="4"/>
    </row>
    <row r="1133" ht="12.75">
      <c r="A1133" s="4"/>
    </row>
    <row r="1134" ht="12.75">
      <c r="A1134" s="4"/>
    </row>
    <row r="1135" ht="12.75">
      <c r="A1135" s="4"/>
    </row>
    <row r="1136" ht="12.75">
      <c r="A1136" s="4"/>
    </row>
    <row r="1137" ht="12.75">
      <c r="A1137" s="4"/>
    </row>
    <row r="1138" ht="12.75">
      <c r="A1138" s="4"/>
    </row>
    <row r="1139" ht="12.75">
      <c r="A1139" s="4"/>
    </row>
    <row r="1140" ht="12.75">
      <c r="A1140" s="4"/>
    </row>
    <row r="1141" ht="12.75">
      <c r="A1141" s="4"/>
    </row>
    <row r="1142" ht="12.75">
      <c r="A1142" s="4"/>
    </row>
    <row r="1143" ht="12.75">
      <c r="A1143" s="4"/>
    </row>
    <row r="1144" ht="12.75">
      <c r="A1144" s="4"/>
    </row>
    <row r="1145" ht="12.75">
      <c r="A1145" s="4"/>
    </row>
    <row r="1146" ht="12.75">
      <c r="A1146" s="4"/>
    </row>
    <row r="1147" ht="12.75">
      <c r="A1147" s="4"/>
    </row>
    <row r="1148" ht="12.75">
      <c r="A1148" s="4"/>
    </row>
    <row r="1149" ht="12.75">
      <c r="A1149" s="4"/>
    </row>
    <row r="1150" ht="12.75">
      <c r="A1150" s="4"/>
    </row>
    <row r="1151" ht="12.75">
      <c r="A1151" s="4"/>
    </row>
    <row r="1152" ht="12.75">
      <c r="A1152" s="4"/>
    </row>
    <row r="1153" ht="12.75">
      <c r="A1153" s="4"/>
    </row>
    <row r="1154" ht="12.75">
      <c r="A1154" s="4"/>
    </row>
    <row r="1155" ht="12.75">
      <c r="A1155" s="4"/>
    </row>
    <row r="1156" ht="12.75">
      <c r="A1156" s="4"/>
    </row>
    <row r="1157" ht="12.75">
      <c r="A1157" s="4"/>
    </row>
    <row r="1158" ht="12.75">
      <c r="A1158" s="4"/>
    </row>
    <row r="1159" ht="12.75">
      <c r="A1159" s="4"/>
    </row>
    <row r="1160" ht="12.75">
      <c r="A1160" s="4"/>
    </row>
    <row r="1161" ht="12.75">
      <c r="A1161" s="4"/>
    </row>
    <row r="1162" ht="12.75">
      <c r="A1162" s="4"/>
    </row>
    <row r="1163" ht="12.75">
      <c r="A1163" s="4"/>
    </row>
    <row r="1164" ht="12.75">
      <c r="A1164" s="4"/>
    </row>
    <row r="1165" ht="12.75">
      <c r="A1165" s="4"/>
    </row>
    <row r="1166" ht="12.75">
      <c r="A1166" s="4"/>
    </row>
    <row r="1167" ht="12.75">
      <c r="A1167" s="4"/>
    </row>
    <row r="1168" ht="12.75">
      <c r="A1168" s="4"/>
    </row>
    <row r="1169" ht="12.75">
      <c r="A1169" s="4"/>
    </row>
    <row r="1170" ht="12.75">
      <c r="A1170" s="4"/>
    </row>
    <row r="1171" ht="12.75">
      <c r="A1171" s="4"/>
    </row>
    <row r="1172" ht="12.75">
      <c r="A1172" s="4"/>
    </row>
    <row r="1173" ht="12.75">
      <c r="A1173" s="4"/>
    </row>
    <row r="1174" ht="12.75">
      <c r="A1174" s="4"/>
    </row>
    <row r="1175" ht="12.75">
      <c r="A1175" s="4"/>
    </row>
    <row r="1176" ht="12.75">
      <c r="A1176" s="4"/>
    </row>
    <row r="1177" ht="12.75">
      <c r="A1177" s="4"/>
    </row>
    <row r="1178" ht="12.75">
      <c r="A1178" s="4"/>
    </row>
    <row r="1179" ht="12.75">
      <c r="A1179" s="4"/>
    </row>
    <row r="1180" ht="12.75">
      <c r="A1180" s="4"/>
    </row>
    <row r="1181" ht="12.75">
      <c r="A1181" s="4"/>
    </row>
    <row r="1182" ht="12.75">
      <c r="A1182" s="4"/>
    </row>
    <row r="1183" ht="12.75">
      <c r="A1183" s="4"/>
    </row>
    <row r="1184" ht="12.75">
      <c r="A1184" s="4"/>
    </row>
    <row r="1185" ht="12.75">
      <c r="A1185" s="4"/>
    </row>
    <row r="1186" ht="12.75">
      <c r="A1186" s="4"/>
    </row>
    <row r="1187" ht="12.75">
      <c r="A1187" s="4"/>
    </row>
    <row r="1188" ht="12.75">
      <c r="A1188" s="4"/>
    </row>
    <row r="1189" ht="12.75">
      <c r="A1189" s="4"/>
    </row>
    <row r="1190" ht="12.75">
      <c r="A1190" s="4"/>
    </row>
    <row r="1191" ht="12.75">
      <c r="A1191" s="4"/>
    </row>
    <row r="1192" ht="12.75">
      <c r="A1192" s="4"/>
    </row>
    <row r="1193" ht="12.75">
      <c r="A1193" s="4"/>
    </row>
    <row r="1194" ht="12.75">
      <c r="A1194" s="4"/>
    </row>
    <row r="1195" ht="12.75">
      <c r="A1195" s="4"/>
    </row>
    <row r="1196" ht="12.75">
      <c r="A1196" s="4"/>
    </row>
    <row r="1197" ht="12.75">
      <c r="A1197" s="4"/>
    </row>
    <row r="1198" ht="12.75">
      <c r="A1198" s="4"/>
    </row>
    <row r="1199" ht="12.75">
      <c r="A1199" s="4"/>
    </row>
    <row r="1200" ht="12.75">
      <c r="A1200" s="4"/>
    </row>
    <row r="1201" ht="12.75">
      <c r="A1201" s="4"/>
    </row>
    <row r="1202" ht="12.75">
      <c r="A1202" s="4"/>
    </row>
    <row r="1203" ht="12.75">
      <c r="A1203" s="4"/>
    </row>
    <row r="1204" ht="12.75">
      <c r="A1204" s="4"/>
    </row>
    <row r="1205" ht="12.75">
      <c r="A1205" s="4"/>
    </row>
    <row r="1206" ht="12.75">
      <c r="A1206" s="4"/>
    </row>
    <row r="1207" ht="12.75">
      <c r="A1207" s="4"/>
    </row>
    <row r="1208" ht="12.75">
      <c r="A1208" s="4"/>
    </row>
    <row r="1209" ht="12.75">
      <c r="A1209" s="4"/>
    </row>
    <row r="1210" ht="12.75">
      <c r="A1210" s="4"/>
    </row>
    <row r="1211" ht="12.75">
      <c r="A1211" s="4"/>
    </row>
    <row r="1212" ht="12.75">
      <c r="A1212" s="4"/>
    </row>
    <row r="1213" ht="12.75">
      <c r="A1213" s="4"/>
    </row>
    <row r="1214" ht="12.75">
      <c r="A1214" s="4"/>
    </row>
    <row r="1215" ht="12.75">
      <c r="A1215" s="4"/>
    </row>
    <row r="1216" ht="12.75">
      <c r="A1216" s="4"/>
    </row>
    <row r="1217" ht="12.75">
      <c r="A1217" s="4"/>
    </row>
    <row r="1218" ht="12.75">
      <c r="A1218" s="4"/>
    </row>
    <row r="1219" ht="12.75">
      <c r="A1219" s="4"/>
    </row>
    <row r="1220" ht="12.75">
      <c r="A1220" s="4"/>
    </row>
    <row r="1221" ht="12.75">
      <c r="A1221" s="4"/>
    </row>
    <row r="1222" ht="12.75">
      <c r="A1222" s="4"/>
    </row>
    <row r="1223" ht="12.75">
      <c r="A1223" s="4"/>
    </row>
    <row r="1224" ht="12.75">
      <c r="A1224" s="4"/>
    </row>
    <row r="1225" ht="12.75">
      <c r="A1225" s="4"/>
    </row>
    <row r="1226" ht="12.75">
      <c r="A1226" s="4"/>
    </row>
    <row r="1227" ht="12.75">
      <c r="A1227" s="4"/>
    </row>
    <row r="1228" ht="12.75">
      <c r="A1228" s="4"/>
    </row>
    <row r="1229" ht="12.75">
      <c r="A1229" s="4"/>
    </row>
    <row r="1230" ht="12.75">
      <c r="A1230" s="4"/>
    </row>
    <row r="1231" ht="12.75">
      <c r="A1231" s="4"/>
    </row>
    <row r="1232" ht="12.75">
      <c r="A1232" s="4"/>
    </row>
    <row r="1233" ht="12.75">
      <c r="A1233" s="4"/>
    </row>
    <row r="1234" ht="12.75">
      <c r="A1234" s="4"/>
    </row>
    <row r="1235" ht="12.75">
      <c r="A1235" s="4"/>
    </row>
    <row r="1236" ht="12.75">
      <c r="A1236" s="4"/>
    </row>
    <row r="1237" ht="12.75">
      <c r="A1237" s="4"/>
    </row>
    <row r="1238" ht="12.75">
      <c r="A1238" s="4"/>
    </row>
    <row r="1239" ht="12.75">
      <c r="A1239" s="4"/>
    </row>
    <row r="1240" ht="12.75">
      <c r="A1240" s="4"/>
    </row>
    <row r="1241" ht="12.75">
      <c r="A1241" s="4"/>
    </row>
    <row r="1242" ht="12.75">
      <c r="A1242" s="4"/>
    </row>
    <row r="1243" ht="12.75">
      <c r="A1243" s="4"/>
    </row>
    <row r="1244" ht="12.75">
      <c r="A1244" s="4"/>
    </row>
    <row r="1245" ht="12.75">
      <c r="A1245" s="4"/>
    </row>
    <row r="1246" ht="12.75">
      <c r="A1246" s="4"/>
    </row>
    <row r="1247" ht="12.75">
      <c r="A1247" s="4"/>
    </row>
    <row r="1248" ht="12.75">
      <c r="A1248" s="4"/>
    </row>
    <row r="1249" ht="12.75">
      <c r="A1249" s="4"/>
    </row>
    <row r="1250" ht="12.75">
      <c r="A1250" s="4"/>
    </row>
    <row r="1251" ht="12.75">
      <c r="A1251" s="4"/>
    </row>
    <row r="1252" ht="12.75">
      <c r="A1252" s="4"/>
    </row>
    <row r="1253" ht="12.75">
      <c r="A1253" s="4"/>
    </row>
    <row r="1254" ht="12.75">
      <c r="A1254" s="4"/>
    </row>
    <row r="1255" ht="12.75">
      <c r="A1255" s="4"/>
    </row>
    <row r="1256" ht="12.75">
      <c r="A1256" s="4"/>
    </row>
    <row r="1257" ht="12.75">
      <c r="A1257" s="4"/>
    </row>
    <row r="1258" ht="12.75">
      <c r="A1258" s="4"/>
    </row>
    <row r="1259" ht="12.75">
      <c r="A1259" s="4"/>
    </row>
    <row r="1260" ht="12.75">
      <c r="A1260" s="4"/>
    </row>
    <row r="1261" ht="12.75">
      <c r="A1261" s="4"/>
    </row>
    <row r="1262" ht="12.75">
      <c r="A1262" s="4"/>
    </row>
    <row r="1263" ht="12.75">
      <c r="A1263" s="4"/>
    </row>
    <row r="1264" ht="12.75">
      <c r="A1264" s="4"/>
    </row>
    <row r="1265" ht="12.75">
      <c r="A1265" s="4"/>
    </row>
    <row r="1266" ht="12.75">
      <c r="A1266" s="4"/>
    </row>
    <row r="1267" ht="12.75">
      <c r="A1267" s="4"/>
    </row>
    <row r="1268" ht="12.75">
      <c r="A1268" s="4"/>
    </row>
  </sheetData>
  <mergeCells count="1">
    <mergeCell ref="A1:K1"/>
  </mergeCells>
  <printOptions/>
  <pageMargins left="0.6" right="0.2" top="0.32" bottom="0.32" header="0.22" footer="0.22"/>
  <pageSetup fitToHeight="1" fitToWidth="1" horizontalDpi="600" verticalDpi="6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nanazli</dc:creator>
  <cp:keywords/>
  <dc:description/>
  <cp:lastModifiedBy>ninorsh</cp:lastModifiedBy>
  <cp:lastPrinted>2003-05-22T09:18:10Z</cp:lastPrinted>
  <dcterms:created xsi:type="dcterms:W3CDTF">2002-11-11T01:47:37Z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